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2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14153\Desktop\RevOps\Calculators\"/>
    </mc:Choice>
  </mc:AlternateContent>
  <xr:revisionPtr revIDLastSave="0" documentId="13_ncr:1_{F5D4AB32-B699-437D-933E-7EE5E188D693}" xr6:coauthVersionLast="45" xr6:coauthVersionMax="45" xr10:uidLastSave="{00000000-0000-0000-0000-000000000000}"/>
  <bookViews>
    <workbookView xWindow="-120" yWindow="-120" windowWidth="20730" windowHeight="11160" tabRatio="856" xr2:uid="{00000000-000D-0000-FFFF-FFFF00000000}"/>
  </bookViews>
  <sheets>
    <sheet name="Data Input &amp; Summary Results" sheetId="1" r:id="rId1"/>
    <sheet name="Marketing CAC" sheetId="2" r:id="rId2"/>
    <sheet name="Sales CAC" sheetId="3" r:id="rId3"/>
    <sheet name="Sales Development CAC" sheetId="4" r:id="rId4"/>
    <sheet name="Customer Success CAC" sheetId="5" r:id="rId5"/>
    <sheet name="Customer Retention Cost Ratio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itQCSIPYl+r7b42seYkOxbdde86Q=="/>
    </ext>
  </extLst>
</workbook>
</file>

<file path=xl/calcChain.xml><?xml version="1.0" encoding="utf-8"?>
<calcChain xmlns="http://schemas.openxmlformats.org/spreadsheetml/2006/main">
  <c r="B9" i="1" l="1"/>
  <c r="D35" i="6" l="1"/>
  <c r="D32" i="6"/>
  <c r="D47" i="4" l="1"/>
  <c r="D44" i="4"/>
  <c r="D41" i="4"/>
  <c r="D37" i="4"/>
  <c r="C17" i="6"/>
  <c r="C18" i="6" s="1"/>
  <c r="B17" i="6"/>
  <c r="B18" i="6" s="1"/>
  <c r="D16" i="6"/>
  <c r="D53" i="6"/>
  <c r="D50" i="6"/>
  <c r="D47" i="6"/>
  <c r="D44" i="6"/>
  <c r="D41" i="6"/>
  <c r="D38" i="6"/>
  <c r="C12" i="6"/>
  <c r="B12" i="6"/>
  <c r="D57" i="5"/>
  <c r="D54" i="5"/>
  <c r="D51" i="5"/>
  <c r="D48" i="5"/>
  <c r="D45" i="5"/>
  <c r="D42" i="5"/>
  <c r="D39" i="5"/>
  <c r="C22" i="5"/>
  <c r="B22" i="5"/>
  <c r="D18" i="5"/>
  <c r="D17" i="5"/>
  <c r="C14" i="5"/>
  <c r="B14" i="5"/>
  <c r="C13" i="5"/>
  <c r="B13" i="5"/>
  <c r="C12" i="5"/>
  <c r="B12" i="5"/>
  <c r="D55" i="4"/>
  <c r="D51" i="4"/>
  <c r="D34" i="4"/>
  <c r="B27" i="4"/>
  <c r="C17" i="4"/>
  <c r="B17" i="4"/>
  <c r="C16" i="4"/>
  <c r="B16" i="4"/>
  <c r="D13" i="4"/>
  <c r="D12" i="4"/>
  <c r="C9" i="4"/>
  <c r="B9" i="4"/>
  <c r="D8" i="4"/>
  <c r="D7" i="4"/>
  <c r="D49" i="3"/>
  <c r="D46" i="3"/>
  <c r="D43" i="3"/>
  <c r="D40" i="3"/>
  <c r="D37" i="3"/>
  <c r="D34" i="3"/>
  <c r="C17" i="3"/>
  <c r="B17" i="3"/>
  <c r="C16" i="3"/>
  <c r="B16" i="3"/>
  <c r="D13" i="3"/>
  <c r="D12" i="3"/>
  <c r="D50" i="2"/>
  <c r="D48" i="2"/>
  <c r="D46" i="2"/>
  <c r="D44" i="2"/>
  <c r="D42" i="2"/>
  <c r="D40" i="2"/>
  <c r="C18" i="2"/>
  <c r="B18" i="2"/>
  <c r="C17" i="2"/>
  <c r="C22" i="2" s="1"/>
  <c r="B17" i="2"/>
  <c r="D14" i="2"/>
  <c r="D13" i="2"/>
  <c r="C57" i="1"/>
  <c r="B57" i="1"/>
  <c r="B7" i="6" s="1"/>
  <c r="C56" i="1"/>
  <c r="C8" i="6" s="1"/>
  <c r="C21" i="6" s="1"/>
  <c r="B56" i="1"/>
  <c r="B8" i="5" s="1"/>
  <c r="C55" i="1"/>
  <c r="C7" i="5" s="1"/>
  <c r="B55" i="1"/>
  <c r="C53" i="1"/>
  <c r="B53" i="1"/>
  <c r="C52" i="1"/>
  <c r="C8" i="3" s="1"/>
  <c r="B52" i="1"/>
  <c r="B8" i="3" s="1"/>
  <c r="C51" i="1"/>
  <c r="C7" i="3" s="1"/>
  <c r="B51" i="1"/>
  <c r="B7" i="3" s="1"/>
  <c r="C49" i="1"/>
  <c r="B49" i="1"/>
  <c r="B9" i="2" s="1"/>
  <c r="C48" i="1"/>
  <c r="B48" i="1"/>
  <c r="C47" i="1"/>
  <c r="C7" i="2" s="1"/>
  <c r="B47" i="1"/>
  <c r="D44" i="1"/>
  <c r="C33" i="1"/>
  <c r="B33" i="1"/>
  <c r="D33" i="1" s="1"/>
  <c r="D32" i="1"/>
  <c r="D31" i="1"/>
  <c r="D30" i="1"/>
  <c r="C29" i="1"/>
  <c r="B29" i="1"/>
  <c r="D29" i="1" s="1"/>
  <c r="D28" i="1"/>
  <c r="D27" i="1"/>
  <c r="D26" i="1"/>
  <c r="C25" i="1"/>
  <c r="B25" i="1"/>
  <c r="D24" i="1"/>
  <c r="D23" i="1"/>
  <c r="D22" i="1"/>
  <c r="C19" i="1"/>
  <c r="B19" i="1"/>
  <c r="D18" i="1"/>
  <c r="D17" i="1"/>
  <c r="D16" i="1"/>
  <c r="C9" i="1"/>
  <c r="C13" i="1" s="1"/>
  <c r="B13" i="1"/>
  <c r="D8" i="1"/>
  <c r="D7" i="1"/>
  <c r="D13" i="5" l="1"/>
  <c r="B8" i="6"/>
  <c r="B21" i="6" s="1"/>
  <c r="B66" i="1" s="1"/>
  <c r="D25" i="1"/>
  <c r="D18" i="6"/>
  <c r="D17" i="6"/>
  <c r="D8" i="6"/>
  <c r="D9" i="4"/>
  <c r="B58" i="1"/>
  <c r="B38" i="1"/>
  <c r="B68" i="1" s="1"/>
  <c r="B18" i="3"/>
  <c r="D12" i="5"/>
  <c r="D56" i="1"/>
  <c r="D13" i="1"/>
  <c r="D18" i="2"/>
  <c r="D14" i="5"/>
  <c r="D22" i="5"/>
  <c r="B19" i="2"/>
  <c r="B22" i="2"/>
  <c r="D22" i="2" s="1"/>
  <c r="D12" i="6"/>
  <c r="C38" i="1"/>
  <c r="B27" i="5"/>
  <c r="B32" i="5" s="1"/>
  <c r="C12" i="1"/>
  <c r="B50" i="1"/>
  <c r="D48" i="1"/>
  <c r="B7" i="2"/>
  <c r="C8" i="5"/>
  <c r="C27" i="5" s="1"/>
  <c r="C32" i="5" s="1"/>
  <c r="D51" i="1"/>
  <c r="D55" i="1"/>
  <c r="C8" i="2"/>
  <c r="C24" i="2" s="1"/>
  <c r="C19" i="2"/>
  <c r="C36" i="1"/>
  <c r="C40" i="1"/>
  <c r="C41" i="1" s="1"/>
  <c r="D47" i="1"/>
  <c r="B22" i="3"/>
  <c r="B27" i="3" s="1"/>
  <c r="C54" i="1"/>
  <c r="D17" i="2"/>
  <c r="D17" i="3"/>
  <c r="D17" i="4"/>
  <c r="B7" i="5"/>
  <c r="B9" i="5" s="1"/>
  <c r="B12" i="1"/>
  <c r="D19" i="1"/>
  <c r="C27" i="2"/>
  <c r="B54" i="1"/>
  <c r="D52" i="1"/>
  <c r="B39" i="1"/>
  <c r="D49" i="1"/>
  <c r="D7" i="3"/>
  <c r="C21" i="3"/>
  <c r="B40" i="1"/>
  <c r="B36" i="1"/>
  <c r="C50" i="1"/>
  <c r="D53" i="1"/>
  <c r="D7" i="5"/>
  <c r="C21" i="5"/>
  <c r="B25" i="6"/>
  <c r="C9" i="2"/>
  <c r="D9" i="2" s="1"/>
  <c r="C22" i="3"/>
  <c r="D9" i="1"/>
  <c r="C7" i="6"/>
  <c r="C9" i="6" s="1"/>
  <c r="C22" i="6" s="1"/>
  <c r="C66" i="1" s="1"/>
  <c r="D57" i="1"/>
  <c r="C9" i="3"/>
  <c r="C18" i="3"/>
  <c r="B21" i="4"/>
  <c r="B26" i="4" s="1"/>
  <c r="B18" i="4"/>
  <c r="B23" i="4" s="1"/>
  <c r="B28" i="4" s="1"/>
  <c r="B64" i="1" s="1"/>
  <c r="C58" i="1"/>
  <c r="B8" i="2"/>
  <c r="B9" i="3"/>
  <c r="C18" i="4"/>
  <c r="C23" i="4" s="1"/>
  <c r="C22" i="4"/>
  <c r="D8" i="3"/>
  <c r="D16" i="3"/>
  <c r="D16" i="4"/>
  <c r="C21" i="4"/>
  <c r="B21" i="3"/>
  <c r="B26" i="3" s="1"/>
  <c r="D21" i="6" l="1"/>
  <c r="B9" i="6"/>
  <c r="B22" i="6" s="1"/>
  <c r="B26" i="6" s="1"/>
  <c r="D38" i="1"/>
  <c r="B23" i="3"/>
  <c r="B28" i="3" s="1"/>
  <c r="D18" i="3"/>
  <c r="D58" i="1"/>
  <c r="B24" i="2"/>
  <c r="D24" i="2" s="1"/>
  <c r="D19" i="2"/>
  <c r="C23" i="2"/>
  <c r="D50" i="1"/>
  <c r="C69" i="1"/>
  <c r="D32" i="5"/>
  <c r="B59" i="1"/>
  <c r="B21" i="5"/>
  <c r="B23" i="5" s="1"/>
  <c r="B28" i="5" s="1"/>
  <c r="D27" i="5"/>
  <c r="D54" i="1"/>
  <c r="D12" i="1"/>
  <c r="D8" i="2"/>
  <c r="C28" i="2"/>
  <c r="C33" i="2" s="1"/>
  <c r="B10" i="2"/>
  <c r="B29" i="2" s="1"/>
  <c r="B62" i="1" s="1"/>
  <c r="D18" i="4"/>
  <c r="D8" i="5"/>
  <c r="C9" i="5"/>
  <c r="D9" i="5" s="1"/>
  <c r="C39" i="1"/>
  <c r="D39" i="1" s="1"/>
  <c r="C68" i="1"/>
  <c r="D68" i="1" s="1"/>
  <c r="C37" i="1"/>
  <c r="C67" i="1"/>
  <c r="B27" i="2"/>
  <c r="B32" i="2" s="1"/>
  <c r="D7" i="2"/>
  <c r="C28" i="4"/>
  <c r="D23" i="4"/>
  <c r="B63" i="1"/>
  <c r="C59" i="1"/>
  <c r="C10" i="2"/>
  <c r="C29" i="2" s="1"/>
  <c r="C27" i="4"/>
  <c r="D27" i="4" s="1"/>
  <c r="D22" i="4"/>
  <c r="B37" i="1"/>
  <c r="B67" i="1"/>
  <c r="D7" i="6"/>
  <c r="D9" i="6" s="1"/>
  <c r="C27" i="3"/>
  <c r="D27" i="3" s="1"/>
  <c r="D22" i="3"/>
  <c r="C23" i="5"/>
  <c r="D21" i="4"/>
  <c r="C26" i="4"/>
  <c r="D26" i="4" s="1"/>
  <c r="B23" i="2"/>
  <c r="B28" i="2"/>
  <c r="B33" i="2" s="1"/>
  <c r="D9" i="3"/>
  <c r="C23" i="3"/>
  <c r="B69" i="1"/>
  <c r="B41" i="1"/>
  <c r="D41" i="1" s="1"/>
  <c r="C26" i="3"/>
  <c r="D26" i="3" s="1"/>
  <c r="D21" i="3"/>
  <c r="D36" i="1"/>
  <c r="C32" i="2"/>
  <c r="D40" i="1"/>
  <c r="D22" i="6" l="1"/>
  <c r="D23" i="2"/>
  <c r="D59" i="1"/>
  <c r="D21" i="5"/>
  <c r="D23" i="5"/>
  <c r="D69" i="1"/>
  <c r="D67" i="1"/>
  <c r="D10" i="2"/>
  <c r="D37" i="1"/>
  <c r="D27" i="2"/>
  <c r="D32" i="2"/>
  <c r="B34" i="2"/>
  <c r="C28" i="3"/>
  <c r="D28" i="3" s="1"/>
  <c r="D23" i="3"/>
  <c r="C63" i="1"/>
  <c r="D63" i="1" s="1"/>
  <c r="D28" i="2"/>
  <c r="C28" i="5"/>
  <c r="B33" i="5"/>
  <c r="B65" i="1"/>
  <c r="D33" i="2"/>
  <c r="C34" i="2"/>
  <c r="D29" i="2"/>
  <c r="C62" i="1"/>
  <c r="D62" i="1" s="1"/>
  <c r="D28" i="4"/>
  <c r="C64" i="1"/>
  <c r="D64" i="1" s="1"/>
  <c r="D34" i="2" l="1"/>
  <c r="C33" i="5"/>
  <c r="D33" i="5" s="1"/>
  <c r="D28" i="5"/>
  <c r="C65" i="1"/>
  <c r="D65" i="1" s="1"/>
  <c r="D66" i="1"/>
  <c r="C26" i="6"/>
  <c r="D26" i="6" s="1"/>
  <c r="C25" i="6"/>
  <c r="D2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" authorId="0" shapeId="0" xr:uid="{00000000-0006-0000-0000-000012000000}">
      <text>
        <r>
          <rPr>
            <sz val="11"/>
            <color theme="1"/>
            <rFont val="Arial"/>
            <family val="2"/>
          </rPr>
          <t>ARR Associated with New Name Customers</t>
        </r>
      </text>
    </comment>
    <comment ref="A8" authorId="0" shapeId="0" xr:uid="{00000000-0006-0000-0000-000011000000}">
      <text>
        <r>
          <rPr>
            <sz val="11"/>
            <color theme="1"/>
            <rFont val="Arial"/>
            <family val="2"/>
          </rPr>
          <t>Expansion ARR from Existing Customers.  Includes Up-Sells and Cross-Sells</t>
        </r>
      </text>
    </comment>
    <comment ref="A12" authorId="0" shapeId="0" xr:uid="{00000000-0006-0000-0000-000004000000}">
      <text>
        <r>
          <rPr>
            <sz val="11"/>
            <color theme="1"/>
            <rFont val="Arial"/>
            <family val="2"/>
          </rPr>
          <t>======
ID#AAAAGbjMcMs
14153    (2020-04-20 23:49:22)
Calculates New ARR Split between: New Name Customer and Existing Customer Expansion ARR</t>
        </r>
      </text>
    </comment>
    <comment ref="A13" authorId="0" shapeId="0" xr:uid="{00000000-0006-0000-0000-00001E000000}">
      <text>
        <r>
          <rPr>
            <sz val="11"/>
            <color theme="1"/>
            <rFont val="Arial"/>
            <family val="2"/>
          </rPr>
          <t>======
ID#AAAAGbjMcK8
14153    (2020-04-20 23:49:22)
Calculates New ARR % Split between: New Name Customer and Existing Customer Expansion ARR</t>
        </r>
      </text>
    </comment>
    <comment ref="A16" authorId="0" shapeId="0" xr:uid="{00000000-0006-0000-0000-00001A000000}">
      <text>
        <r>
          <rPr>
            <sz val="11"/>
            <color theme="1"/>
            <rFont val="Arial"/>
            <family val="2"/>
          </rPr>
          <t>Fully Loaded Marketing Costs including compensation, programs and any other expenses allocated to marketing</t>
        </r>
      </text>
    </comment>
    <comment ref="A17" authorId="0" shapeId="0" xr:uid="{00000000-0006-0000-0000-000014000000}">
      <text>
        <r>
          <rPr>
            <sz val="11"/>
            <color theme="1"/>
            <rFont val="Arial"/>
            <family val="2"/>
          </rPr>
          <t>Fully Loaded Sales Costs including compensation, programs and any other expenses allocated to sales</t>
        </r>
      </text>
    </comment>
    <comment ref="A18" authorId="0" shapeId="0" xr:uid="{00000000-0006-0000-0000-000019000000}">
      <text>
        <r>
          <rPr>
            <sz val="11"/>
            <color theme="1"/>
            <rFont val="Arial"/>
            <family val="2"/>
          </rPr>
          <t>Fully Loaded Customer Success Costs including compensation, programs and any other expenses allocated to Customer Success</t>
        </r>
      </text>
    </comment>
    <comment ref="A21" authorId="0" shapeId="0" xr:uid="{00000000-0006-0000-0000-000020000000}">
      <text>
        <r>
          <rPr>
            <sz val="11"/>
            <color theme="1"/>
            <rFont val="Arial"/>
            <family val="2"/>
          </rPr>
          <t>This should be the fully allocated costs for compensation + variable expenses for each department</t>
        </r>
      </text>
    </comment>
    <comment ref="A22" authorId="0" shapeId="0" xr:uid="{00000000-0006-0000-0000-000017000000}">
      <text>
        <r>
          <rPr>
            <sz val="11"/>
            <color theme="1"/>
            <rFont val="Arial"/>
            <family val="2"/>
          </rPr>
          <t>% of Marketing Expenses allocated to New Name Customer Acquisition Activities and Programs</t>
        </r>
      </text>
    </comment>
    <comment ref="A23" authorId="0" shapeId="0" xr:uid="{00000000-0006-0000-0000-00000E000000}">
      <text>
        <r>
          <rPr>
            <sz val="11"/>
            <color theme="1"/>
            <rFont val="Arial"/>
            <family val="2"/>
          </rPr>
          <t xml:space="preserve">% of Marketing Expenses allocated to existing customer expansion - includes up-sells and down-sells </t>
        </r>
      </text>
    </comment>
    <comment ref="A24" authorId="0" shapeId="0" xr:uid="{00000000-0006-0000-0000-000010000000}">
      <text>
        <r>
          <rPr>
            <sz val="11"/>
            <color theme="1"/>
            <rFont val="Arial"/>
            <family val="2"/>
          </rPr>
          <t>% of Marketing expenses allocated to Existing Customer Retention and Renewal Activities</t>
        </r>
      </text>
    </comment>
    <comment ref="A26" authorId="0" shapeId="0" xr:uid="{00000000-0006-0000-0000-000015000000}">
      <text>
        <r>
          <rPr>
            <sz val="11"/>
            <color theme="1"/>
            <rFont val="Arial"/>
            <family val="2"/>
          </rPr>
          <t>% of Sales expenses allocated to New Name Customer Acquisition Activities</t>
        </r>
      </text>
    </comment>
    <comment ref="A27" authorId="0" shapeId="0" xr:uid="{00000000-0006-0000-0000-00000C000000}">
      <text>
        <r>
          <rPr>
            <sz val="11"/>
            <color theme="1"/>
            <rFont val="Arial"/>
            <family val="2"/>
          </rPr>
          <t>% of Sales expenses allocated to Existing Customer Expansion Activities - Cross-Sells and Up-Sells</t>
        </r>
      </text>
    </comment>
    <comment ref="A28" authorId="0" shapeId="0" xr:uid="{00000000-0006-0000-0000-00001D000000}">
      <text>
        <r>
          <rPr>
            <sz val="11"/>
            <color theme="1"/>
            <rFont val="Arial"/>
            <family val="2"/>
          </rPr>
          <t>% of Sales Expenses allocated to existing customer retention/renewal activities</t>
        </r>
      </text>
    </comment>
    <comment ref="A30" authorId="0" shapeId="0" xr:uid="{00000000-0006-0000-0000-000003000000}">
      <text>
        <r>
          <rPr>
            <sz val="11"/>
            <color theme="1"/>
            <rFont val="Arial"/>
            <family val="2"/>
          </rPr>
          <t>% of Customer Success expenses allocated to New Name Customer Acquisition Activities</t>
        </r>
      </text>
    </comment>
    <comment ref="A31" authorId="0" shapeId="0" xr:uid="{00000000-0006-0000-0000-00001C000000}">
      <text>
        <r>
          <rPr>
            <sz val="11"/>
            <color theme="1"/>
            <rFont val="Arial"/>
            <family val="2"/>
          </rPr>
          <t>% of Customer Success expenses allocated to Existing Customer Expansion Activities</t>
        </r>
      </text>
    </comment>
    <comment ref="A32" authorId="0" shapeId="0" xr:uid="{00000000-0006-0000-0000-00000B000000}">
      <text>
        <r>
          <rPr>
            <sz val="11"/>
            <color theme="1"/>
            <rFont val="Arial"/>
            <family val="2"/>
          </rPr>
          <t>% of Customer Success expenses allocated to Existing Customer Retention and Renewal Activities</t>
        </r>
      </text>
    </comment>
    <comment ref="A36" authorId="0" shapeId="0" xr:uid="{00000000-0006-0000-0000-00000F000000}">
      <text>
        <r>
          <rPr>
            <sz val="11"/>
            <color theme="1"/>
            <rFont val="Arial"/>
            <family val="2"/>
          </rPr>
          <t>Blended CAC Ratio = (Marketing and Sales and Customer Success Expenses allocated to New Name Customer Acquisition + Existing Customer Expansion) / (Total New Name and Expansion ARR)</t>
        </r>
      </text>
    </comment>
    <comment ref="A38" authorId="0" shapeId="0" xr:uid="{00000000-0006-0000-0000-00001B000000}">
      <text>
        <r>
          <rPr>
            <sz val="11"/>
            <color theme="1"/>
            <rFont val="Arial"/>
            <family val="2"/>
          </rPr>
          <t>New Name CAC Ratio = (Marketing and Sales expenses allocated to New Name Customer Acquisition) / (Total New Name Name ARR)</t>
        </r>
      </text>
    </comment>
    <comment ref="A40" authorId="0" shapeId="0" xr:uid="{00000000-0006-0000-0000-00001F000000}">
      <text>
        <r>
          <rPr>
            <sz val="11"/>
            <color theme="1"/>
            <rFont val="Arial"/>
            <family val="2"/>
          </rPr>
          <t>======
ID#AAAAGbjMcK4
14153    (2020-04-20 23:49:22)
Expansion CAC Ratio = (Marketing and Sales + CS expenses allocated to Existing Customer Acquisition) / (Total Existing Customer Expansion ARR)</t>
        </r>
      </text>
    </comment>
    <comment ref="A44" authorId="0" shapeId="0" xr:uid="{00000000-0006-0000-0000-000007000000}">
      <text>
        <r>
          <rPr>
            <sz val="11"/>
            <color theme="1"/>
            <rFont val="Arial"/>
            <family val="2"/>
          </rPr>
          <t>Gross Margin on Software to enable a Gross Margin adjusted CAC Ratio</t>
        </r>
      </text>
    </comment>
    <comment ref="A46" authorId="0" shapeId="0" xr:uid="{00000000-0006-0000-0000-000002000000}">
      <text>
        <r>
          <rPr>
            <sz val="11"/>
            <color theme="1"/>
            <rFont val="Arial"/>
            <family val="2"/>
          </rPr>
          <t>This is a calculated result from the % expense allocation and total expenses entered above</t>
        </r>
      </text>
    </comment>
    <comment ref="A47" authorId="0" shapeId="0" xr:uid="{00000000-0006-0000-0000-000005000000}">
      <text>
        <r>
          <rPr>
            <sz val="11"/>
            <color theme="1"/>
            <rFont val="Arial"/>
            <family val="2"/>
          </rPr>
          <t>$ of Marketing Expenses allocated to New Name Customer Acquisition Activities and Programs</t>
        </r>
      </text>
    </comment>
    <comment ref="A48" authorId="0" shapeId="0" xr:uid="{00000000-0006-0000-0000-00000D000000}">
      <text>
        <r>
          <rPr>
            <sz val="11"/>
            <color theme="1"/>
            <rFont val="Arial"/>
            <family val="2"/>
          </rPr>
          <t>$ of Marketing Expensions Allocated to Existing Customer Expansion - Up-Sells and Cross-Sells</t>
        </r>
      </text>
    </comment>
    <comment ref="A49" authorId="0" shapeId="0" xr:uid="{00000000-0006-0000-0000-000009000000}">
      <text>
        <r>
          <rPr>
            <sz val="11"/>
            <color theme="1"/>
            <rFont val="Arial"/>
            <family val="2"/>
          </rPr>
          <t>$ of Marketing expenses allocated to Existing Customer Retention and Renewal Activities</t>
        </r>
      </text>
    </comment>
    <comment ref="A51" authorId="0" shapeId="0" xr:uid="{00000000-0006-0000-0000-000006000000}">
      <text>
        <r>
          <rPr>
            <sz val="11"/>
            <color theme="1"/>
            <rFont val="Arial"/>
            <family val="2"/>
          </rPr>
          <t>$ of Sales expenses allocated to New Name Customer Acquisition Activities</t>
        </r>
      </text>
    </comment>
    <comment ref="A52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ID#AAAAGbjMcM4
14153    (2020-04-20 23:49:22)
$ of Sales expenses allocated to Existing Customer Expansion Activities - Cross-Sells and Up-Sells</t>
        </r>
      </text>
    </comment>
    <comment ref="A53" authorId="0" shapeId="0" xr:uid="{00000000-0006-0000-0000-000016000000}">
      <text>
        <r>
          <rPr>
            <sz val="11"/>
            <color theme="1"/>
            <rFont val="Arial"/>
            <family val="2"/>
          </rPr>
          <t>======
ID#AAAAGbjMcLg
14153    (2020-04-20 23:49:22)
$ of Sales Expenses allocated to existing customer retention/renewal activities</t>
        </r>
      </text>
    </comment>
    <comment ref="A55" authorId="0" shapeId="0" xr:uid="{00000000-0006-0000-0000-000008000000}">
      <text>
        <r>
          <rPr>
            <sz val="11"/>
            <color theme="1"/>
            <rFont val="Arial"/>
            <family val="2"/>
          </rPr>
          <t>======
ID#AAAAGbjMcMY
14153    (2020-04-20 23:49:22)
$ of Customer Success expenses allocated to New Name Customer Acquisition Activities</t>
        </r>
      </text>
    </comment>
    <comment ref="A56" authorId="0" shapeId="0" xr:uid="{00000000-0006-0000-0000-000013000000}">
      <text>
        <r>
          <rPr>
            <sz val="11"/>
            <color theme="1"/>
            <rFont val="Arial"/>
            <family val="2"/>
          </rPr>
          <t>$ of Customer Success expenses allocated to Existing Customer Expansion Activities</t>
        </r>
      </text>
    </comment>
    <comment ref="A57" authorId="0" shapeId="0" xr:uid="{00000000-0006-0000-0000-000018000000}">
      <text>
        <r>
          <rPr>
            <sz val="11"/>
            <color theme="1"/>
            <rFont val="Arial"/>
            <family val="2"/>
          </rPr>
          <t>$ of Customer Success expenses allocated to Existing Customer Retention and Renewal Activities</t>
        </r>
      </text>
    </comment>
    <comment ref="A66" authorId="0" shapeId="0" xr:uid="{00000000-0006-0000-0000-00000A000000}">
      <text>
        <r>
          <rPr>
            <sz val="11"/>
            <color theme="1"/>
            <rFont val="Arial"/>
            <family val="2"/>
          </rPr>
          <t>======
ID#AAAAGbjMcMQ
14153    (2020-04-20 23:49:22)
CS Customer Retention Revenue measures efficiency of renewing each dollar of Existing ARR
% CS Expenses Retention/Renewal/$ Existing Customer ARR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5oA4/96H1+ckJb8lkyNWb+mKxn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1" authorId="0" shapeId="0" xr:uid="{00000000-0006-0000-0100-000002000000}">
      <text>
        <r>
          <rPr>
            <sz val="11"/>
            <color theme="1"/>
            <rFont val="Arial"/>
            <family val="2"/>
          </rPr>
          <t>This Marketing CAC Ratio does NOT factor in ARR attributed specifically to Marketing Programs.
This simply measures the total investment in marketing / total New and Expansion ARR</t>
        </r>
      </text>
    </comment>
    <comment ref="A26" authorId="0" shapeId="0" xr:uid="{00000000-0006-0000-0100-000001000000}">
      <text>
        <r>
          <rPr>
            <sz val="11"/>
            <color theme="1"/>
            <rFont val="Arial"/>
            <family val="2"/>
          </rPr>
          <t>This calculation specifically focuses on ARR directly attributed to marketing programs.
Formula is: Total Marketing Expenses / ARR directly attributed to marketing programs.
Examples of direct attribution might be qualified leads or opportunities created from paid search, paid media, outbound campaigns with direct in-bound leads, contact-us forms, request for demo, request for sales call, etc.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oaCUt1wwQe/snJ6/15QDgg8GBm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14153</author>
    <author/>
  </authors>
  <commentList>
    <comment ref="A16" authorId="0" shapeId="0" xr:uid="{A7728520-3AF1-4737-BE84-8ADF44D3016B}">
      <text>
        <r>
          <rPr>
            <sz val="9"/>
            <color indexed="81"/>
            <rFont val="Tahoma"/>
            <family val="2"/>
          </rPr>
          <t>This is Existing ARR from the SAME customers at the beginning of the period not including any up-sells or cross-sells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500-000001000000}">
      <text>
        <r>
          <rPr>
            <sz val="11"/>
            <color theme="1"/>
            <rFont val="Arial"/>
            <family val="2"/>
          </rPr>
          <t>======
ID#AAAAGbjMcLA
14153    (2020-04-20 23:49:22)
Customer Retention/Renewal Ratio measures the efficiency of retaining, renewing and growing existing customer ARR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RHwkX4Alu2LsE6ys1zq/ZwHqQmQ=="/>
    </ext>
  </extLst>
</comments>
</file>

<file path=xl/sharedStrings.xml><?xml version="1.0" encoding="utf-8"?>
<sst xmlns="http://schemas.openxmlformats.org/spreadsheetml/2006/main" count="520" uniqueCount="163">
  <si>
    <t>Key Performance Indicator</t>
  </si>
  <si>
    <t>Plan</t>
  </si>
  <si>
    <t>Actual</t>
  </si>
  <si>
    <t xml:space="preserve">Delta </t>
  </si>
  <si>
    <t>New ARR Target (New + Expansion)</t>
  </si>
  <si>
    <t>Delta</t>
  </si>
  <si>
    <t xml:space="preserve"> New Customer</t>
  </si>
  <si>
    <t>User Input</t>
  </si>
  <si>
    <t xml:space="preserve">Existing Customer </t>
  </si>
  <si>
    <t>System Calculation</t>
  </si>
  <si>
    <t xml:space="preserve">    New Name Customer ($)</t>
  </si>
  <si>
    <t xml:space="preserve">Retention </t>
  </si>
  <si>
    <t>Total</t>
  </si>
  <si>
    <t>ARR Attribution to Sales (%)</t>
  </si>
  <si>
    <t>Existing Customer Expansion ($)</t>
  </si>
  <si>
    <t xml:space="preserve">   New Customer ARR</t>
  </si>
  <si>
    <t xml:space="preserve">Total </t>
  </si>
  <si>
    <t>ARR Attribution to Marketing (%)</t>
  </si>
  <si>
    <t xml:space="preserve">  Existing Customer Expansion ARR</t>
  </si>
  <si>
    <t>ARR Attribution to Sales ($)</t>
  </si>
  <si>
    <t xml:space="preserve"> New Customer ARR</t>
  </si>
  <si>
    <t>ARR Attribution to Marketing ($)</t>
  </si>
  <si>
    <t xml:space="preserve">   - Existing Customer Expansion ARR</t>
  </si>
  <si>
    <t>Sales CAC Ratio</t>
  </si>
  <si>
    <t xml:space="preserve">     New Name Customer (%)</t>
  </si>
  <si>
    <t>Marketing CAC Ratio - Non Attribution Calculation</t>
  </si>
  <si>
    <t xml:space="preserve">   Existing Customer Expansion ARR</t>
  </si>
  <si>
    <t xml:space="preserve">  Total </t>
  </si>
  <si>
    <t xml:space="preserve">  Existing Customer Expansion (%)</t>
  </si>
  <si>
    <t>Sales CAC Ratio (Gross Margin Adjusted)</t>
  </si>
  <si>
    <t xml:space="preserve"> Total </t>
  </si>
  <si>
    <t>Marketing CAC Ratio - Marketing Attribution Calculation</t>
  </si>
  <si>
    <t>Marketing</t>
  </si>
  <si>
    <t>Sales</t>
  </si>
  <si>
    <t>New Customer ARR attribution to Sales Outbound (%)</t>
  </si>
  <si>
    <t>Customer Success</t>
  </si>
  <si>
    <t>Marketing CAC Ratio (Gross Margin Adjusted)</t>
  </si>
  <si>
    <t>Total Expenses</t>
  </si>
  <si>
    <t>Expansion ARR attribution to Sales Outbound ($)</t>
  </si>
  <si>
    <t>Expense Allocation to ARR Type (Fixed + Variable)</t>
  </si>
  <si>
    <t>Cost Per Pipeline ($) Generated - Outbound</t>
  </si>
  <si>
    <t xml:space="preserve">      - Best Practice is to drill down this KPI to channel/program</t>
  </si>
  <si>
    <t xml:space="preserve">     New Name Customer - Marketing (%)</t>
  </si>
  <si>
    <t xml:space="preserve">Expansion - Marketing (%) </t>
  </si>
  <si>
    <t>Cost per ARR ($) Closed- Opportunity Won - Outbound</t>
  </si>
  <si>
    <t>Cost Per Pipeline ($) Generated - Marketing Attribution</t>
  </si>
  <si>
    <t>Retention/Renewal - Marketing (%)</t>
  </si>
  <si>
    <t>Conversion Rate:  Each Stage in Opportunity Funnel</t>
  </si>
  <si>
    <t xml:space="preserve">     - Best Practice is to drill down by opportunity source</t>
  </si>
  <si>
    <t>Marketing Percentage Allocated</t>
  </si>
  <si>
    <t>Close Rate:  Qualified Opportunity to Closed-Won</t>
  </si>
  <si>
    <t>New Name Customer - Sales (%)</t>
  </si>
  <si>
    <t>Pipeline Coverage Ratio</t>
  </si>
  <si>
    <t>&lt;Enter  other KPI's here&gt;</t>
  </si>
  <si>
    <t>Expansion - Sales (%)</t>
  </si>
  <si>
    <t>Retention/Renewal - Sales</t>
  </si>
  <si>
    <t>Sales Percentage Allocated</t>
  </si>
  <si>
    <t xml:space="preserve">     - SMB, Commercial, Enterprise, Vertical Industry, etc.</t>
  </si>
  <si>
    <t>New Name Customer - Customer Success (%)</t>
  </si>
  <si>
    <t>Expansion - Customer Success (%)</t>
  </si>
  <si>
    <t>Retention/Renewal - Customer Success</t>
  </si>
  <si>
    <t>Customer Success Percentage Allocated</t>
  </si>
  <si>
    <t>* Segmented by Target Market(s) is advised where possible</t>
  </si>
  <si>
    <t>Customer Acquisition Cost Ratio(s)</t>
  </si>
  <si>
    <t>Blended  CAC Ratio</t>
  </si>
  <si>
    <t xml:space="preserve">     - Gross Margin Adjusted</t>
  </si>
  <si>
    <t>New Name CAC Ratio</t>
  </si>
  <si>
    <t>Expansion (Up-Sell + Cross-Sell) CAC Ratio</t>
  </si>
  <si>
    <t>ARR Attribution to Sales Development (%)</t>
  </si>
  <si>
    <t>ARR Attribution to Sales Development ($)</t>
  </si>
  <si>
    <t>Sales Development CAC Ratio</t>
  </si>
  <si>
    <t>Sales Development CAC Ratio (Gross Margin Adjusted)</t>
  </si>
  <si>
    <t>Current</t>
  </si>
  <si>
    <t>New Plan</t>
  </si>
  <si>
    <t>Result</t>
  </si>
  <si>
    <t>Expansion ARR attribution to Sales Development ($)</t>
  </si>
  <si>
    <t>Gross Margin (Software)</t>
  </si>
  <si>
    <t>Cost Per Pipeline ($) Generated - Sales Development</t>
  </si>
  <si>
    <t>Cost per ARR ($) Closed Won - Sales Development</t>
  </si>
  <si>
    <t xml:space="preserve">     - Best Practice is to drill down by SQL source</t>
  </si>
  <si>
    <t xml:space="preserve">     - Best Practice is to drill down by resource (SDR)</t>
  </si>
  <si>
    <t>Conversion Rate:  Activity to Opportunity</t>
  </si>
  <si>
    <t>Expenses ($) Allocated to Each ARR Type</t>
  </si>
  <si>
    <t xml:space="preserve">     - This could include activity, conversation, meeting to Opp</t>
  </si>
  <si>
    <t xml:space="preserve">     New Name Customer - Marketing ($)</t>
  </si>
  <si>
    <t xml:space="preserve">Expansion - Marketing ($) </t>
  </si>
  <si>
    <t>Retention/Renewal - Marketing ($)</t>
  </si>
  <si>
    <t>Sub-Total (Marketing)</t>
  </si>
  <si>
    <t>New Name Customer - Sales ($)</t>
  </si>
  <si>
    <t>Expansion - Sales ($)</t>
  </si>
  <si>
    <t>Retention/Renewal - Sales ($)</t>
  </si>
  <si>
    <t>Sub-Total (Sales)</t>
  </si>
  <si>
    <t>New Name Customer - Customer Success ($)</t>
  </si>
  <si>
    <t>Expansion - Customer Success ($)</t>
  </si>
  <si>
    <t>Retention/Renewal - Customer Success ($)</t>
  </si>
  <si>
    <t>Sub-Total (Customer Success)</t>
  </si>
  <si>
    <t>Marketing - CAC Ratio</t>
  </si>
  <si>
    <t xml:space="preserve"> Customer Success to New Customer</t>
  </si>
  <si>
    <t>Sales - CAC Ratio</t>
  </si>
  <si>
    <t xml:space="preserve">  Customer Success to Expansion ARR</t>
  </si>
  <si>
    <t xml:space="preserve"> Customer Success to Retention and Renewal</t>
  </si>
  <si>
    <t>Sales Development - CAC Ratio</t>
  </si>
  <si>
    <t>Customer Success - CAC Ratio</t>
  </si>
  <si>
    <t>New Customer ARR</t>
  </si>
  <si>
    <t>Customer Success - CRC Ratio</t>
  </si>
  <si>
    <t>Existing Customer Expansion ARR</t>
  </si>
  <si>
    <t>Company - Blended CAC Ratio</t>
  </si>
  <si>
    <t>Company - New Name CAC Ratio</t>
  </si>
  <si>
    <t>Company - Expansion CAC Ratio</t>
  </si>
  <si>
    <t>Retention and Renewal</t>
  </si>
  <si>
    <t>N/A</t>
  </si>
  <si>
    <t xml:space="preserve">   Total </t>
  </si>
  <si>
    <t>($) ARR Retained In Period</t>
  </si>
  <si>
    <t>Existing ARR - Beginning of Period</t>
  </si>
  <si>
    <t>Expansion Revenue - ARR (S)</t>
  </si>
  <si>
    <t>CS CAC Ratio (Gross Margin Adjusted)</t>
  </si>
  <si>
    <t>Customer Success Customer Retenion/Renewal Cost Ratio</t>
  </si>
  <si>
    <t>Existing Customer Retention/Renewal - ARR ($)</t>
  </si>
  <si>
    <t xml:space="preserve">   Existing Customer Expansion - ARR ($)</t>
  </si>
  <si>
    <t>Expansion ARR - attribution to Customer Success ($)</t>
  </si>
  <si>
    <t>Expansion Pipeline - attribution to Customer Success ($)</t>
  </si>
  <si>
    <t>Logo Retention Rate</t>
  </si>
  <si>
    <t>Renewed ARR ($)</t>
  </si>
  <si>
    <t xml:space="preserve">   - Existing Customer ARR</t>
  </si>
  <si>
    <t>Expansion ARR ($)</t>
  </si>
  <si>
    <t>Gross Dollar Retention Rate</t>
  </si>
  <si>
    <t>Logo Renewal Rate</t>
  </si>
  <si>
    <t>Net Dollar Retention Rate</t>
  </si>
  <si>
    <t>CAC Ratio - Data Input</t>
  </si>
  <si>
    <t>Marketing CAC Ratio</t>
  </si>
  <si>
    <t>Customer Success CAC Ratio</t>
  </si>
  <si>
    <t>Customer Retention Cost Ratio</t>
  </si>
  <si>
    <t xml:space="preserve">Sales Development CAC Investment  </t>
  </si>
  <si>
    <t xml:space="preserve">Sales CAC Investment </t>
  </si>
  <si>
    <t xml:space="preserve">Marketing CAC Investment </t>
  </si>
  <si>
    <t>Customer Success CAC Investment (New ARR)</t>
  </si>
  <si>
    <t>Customer Retention/Renewal - Investment ($)</t>
  </si>
  <si>
    <t>Percentage Time Allocated to Renewal &amp; Retention</t>
  </si>
  <si>
    <t>CS Percentage Time Allocated to ARR Generation</t>
  </si>
  <si>
    <t>ARR Attribution to Customer Success (%)</t>
  </si>
  <si>
    <t>ARR Attribution to Customer Success ($)</t>
  </si>
  <si>
    <t>New Customer ARR - % attribution to Marketing</t>
  </si>
  <si>
    <t>Expansion ARR - % attribution to Marketing</t>
  </si>
  <si>
    <t>Cost per ARR ($) Closed-Won - Marketing Attribution</t>
  </si>
  <si>
    <t xml:space="preserve">   New Customer ARR - Marketing Program Attribution</t>
  </si>
  <si>
    <t xml:space="preserve">  Existing Customer Expansion ARR - Marketing Program Attribution</t>
  </si>
  <si>
    <t>Sales Development KPI's - Direct Impact to Sales Development CAC Ratio</t>
  </si>
  <si>
    <t>Sales KPI's - Direct Impact to Sales CAC Ratio</t>
  </si>
  <si>
    <t>Marketing KPI's - Direct Impact to Marketing CAC Ratio</t>
  </si>
  <si>
    <t xml:space="preserve">Customer Retention/Renewal KPI's </t>
  </si>
  <si>
    <t>Customer Success  KPI's - Direct Impact to Customer Success CAC Ratio</t>
  </si>
  <si>
    <r>
      <t xml:space="preserve"> </t>
    </r>
    <r>
      <rPr>
        <sz val="11"/>
        <color theme="1"/>
        <rFont val="Arial"/>
        <family val="2"/>
      </rPr>
      <t xml:space="preserve"> - Existing Customer Expansion ARR </t>
    </r>
  </si>
  <si>
    <t xml:space="preserve">    - New ARR attribution to Sales Development</t>
  </si>
  <si>
    <t>New Customer ARR attribution to Sales Development ($)</t>
  </si>
  <si>
    <t xml:space="preserve">    - Expansion ARR attribution to  Sales Development</t>
  </si>
  <si>
    <t>Existing ARR - End of Period</t>
  </si>
  <si>
    <t>Customer Expansion</t>
  </si>
  <si>
    <t>Existing Customer Retention/Renewal/Expansion - ARR ($)</t>
  </si>
  <si>
    <t>Conversion Rate:  MQL to Opportunity (%)</t>
  </si>
  <si>
    <t>Conversion Rate:  MQL to Closed-Won (%)</t>
  </si>
  <si>
    <t>Conversion Rate:  SQL to Opportunity (%)</t>
  </si>
  <si>
    <t>Conversion Rate:  SQL to Closed-Won (%)</t>
  </si>
  <si>
    <t>Expenses (Fully Loaded Fixed + Variable)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</si>
</sst>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0.0"/>
  </numFmts>
  <fonts count="40" x14ac:knownFonts="1">
    <font>
      <sz val="11"/>
      <color theme="1"/>
      <name val="Arial"/>
    </font>
    <font>
      <sz val="14"/>
      <color theme="1"/>
      <name val="Roboto"/>
    </font>
    <font>
      <sz val="11"/>
      <color theme="1"/>
      <name val="Calibri"/>
      <family val="2"/>
    </font>
    <font>
      <b/>
      <sz val="14"/>
      <color theme="1"/>
      <name val="Roboto"/>
    </font>
    <font>
      <sz val="18"/>
      <color theme="0"/>
      <name val="Roboto"/>
    </font>
    <font>
      <sz val="18"/>
      <color rgb="FF000000"/>
      <name val="Roboto"/>
    </font>
    <font>
      <sz val="11"/>
      <color theme="1"/>
      <name val="Calibri"/>
      <family val="2"/>
    </font>
    <font>
      <sz val="11"/>
      <name val="Arial"/>
      <family val="2"/>
    </font>
    <font>
      <b/>
      <sz val="14"/>
      <color theme="0"/>
      <name val="Roboto"/>
    </font>
    <font>
      <sz val="14"/>
      <color theme="0"/>
      <name val="Roboto"/>
    </font>
    <font>
      <sz val="14"/>
      <color rgb="FF000000"/>
      <name val="Roboto"/>
    </font>
    <font>
      <sz val="14"/>
      <color rgb="FFFFFFFF"/>
      <name val="Roboto"/>
    </font>
    <font>
      <b/>
      <sz val="11"/>
      <color theme="1"/>
      <name val="Calibri"/>
      <family val="2"/>
    </font>
    <font>
      <b/>
      <u/>
      <sz val="14"/>
      <color theme="0"/>
      <name val="Roboto"/>
    </font>
    <font>
      <b/>
      <u/>
      <sz val="14"/>
      <color theme="0"/>
      <name val="Roboto"/>
    </font>
    <font>
      <b/>
      <u/>
      <sz val="14"/>
      <color rgb="FFFFFFFF"/>
      <name val="Roboto"/>
    </font>
    <font>
      <b/>
      <u/>
      <sz val="14"/>
      <color theme="1"/>
      <name val="Roboto"/>
    </font>
    <font>
      <b/>
      <u/>
      <sz val="14"/>
      <color theme="1"/>
      <name val="Roboto"/>
    </font>
    <font>
      <b/>
      <u/>
      <sz val="14"/>
      <color theme="0"/>
      <name val="Roboto"/>
    </font>
    <font>
      <b/>
      <u/>
      <sz val="14"/>
      <color theme="1"/>
      <name val="Roboto"/>
    </font>
    <font>
      <b/>
      <u/>
      <sz val="14"/>
      <color theme="0"/>
      <name val="Roboto"/>
    </font>
    <font>
      <i/>
      <sz val="14"/>
      <color theme="1"/>
      <name val="Roboto"/>
    </font>
    <font>
      <b/>
      <u/>
      <sz val="14"/>
      <color theme="0"/>
      <name val="Roboto"/>
    </font>
    <font>
      <b/>
      <sz val="14"/>
      <color rgb="FF000000"/>
      <name val="Roboto"/>
    </font>
    <font>
      <b/>
      <u/>
      <sz val="14"/>
      <color rgb="FFFFFFFF"/>
      <name val="Roboto"/>
    </font>
    <font>
      <b/>
      <i/>
      <sz val="14"/>
      <color theme="0"/>
      <name val="Roboto"/>
    </font>
    <font>
      <b/>
      <sz val="14"/>
      <color rgb="FFFFFFFF"/>
      <name val="Roboto"/>
    </font>
    <font>
      <i/>
      <sz val="14"/>
      <color theme="0"/>
      <name val="Roboto"/>
    </font>
    <font>
      <b/>
      <u/>
      <sz val="14"/>
      <color theme="0"/>
      <name val="Roboto"/>
    </font>
    <font>
      <b/>
      <i/>
      <sz val="14"/>
      <color theme="1"/>
      <name val="Roboto"/>
    </font>
    <font>
      <sz val="11"/>
      <color theme="1"/>
      <name val="Arial"/>
      <family val="2"/>
    </font>
    <font>
      <b/>
      <sz val="18"/>
      <color theme="0"/>
      <name val="Roboto"/>
    </font>
    <font>
      <b/>
      <sz val="18"/>
      <color rgb="FF000000"/>
      <name val="Roboto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b/>
      <u/>
      <sz val="14"/>
      <color rgb="FF000000"/>
      <name val="Roboto"/>
    </font>
    <font>
      <i/>
      <sz val="12"/>
      <color theme="1"/>
      <name val="Roboto"/>
    </font>
    <font>
      <sz val="12"/>
      <color theme="1"/>
      <name val="Roboto"/>
    </font>
    <font>
      <b/>
      <u val="double"/>
      <sz val="14"/>
      <color theme="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72F5F"/>
        <bgColor rgb="FF072F5F"/>
      </patternFill>
    </fill>
    <fill>
      <patternFill patternType="solid">
        <fgColor rgb="FF1261AD"/>
        <bgColor rgb="FF1261AD"/>
      </patternFill>
    </fill>
    <fill>
      <patternFill patternType="solid">
        <fgColor rgb="FFD6DCE4"/>
        <bgColor rgb="FFD6DCE4"/>
      </patternFill>
    </fill>
    <fill>
      <patternFill patternType="solid">
        <fgColor theme="4" tint="-0.499984740745262"/>
        <bgColor rgb="FF17161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164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0" fillId="0" borderId="0" xfId="0" applyFont="1" applyAlignment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2" fillId="2" borderId="0" xfId="0" applyFont="1" applyFill="1" applyAlignment="1" applyProtection="1">
      <alignment horizontal="left"/>
      <protection locked="0"/>
    </xf>
    <xf numFmtId="0" fontId="31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164" fontId="10" fillId="5" borderId="1" xfId="0" applyNumberFormat="1" applyFont="1" applyFill="1" applyBorder="1" applyAlignment="1" applyProtection="1">
      <alignment horizontal="center"/>
      <protection locked="0"/>
    </xf>
    <xf numFmtId="164" fontId="11" fillId="4" borderId="1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4" fontId="14" fillId="4" borderId="1" xfId="0" applyNumberFormat="1" applyFont="1" applyFill="1" applyBorder="1" applyAlignment="1" applyProtection="1">
      <alignment horizontal="center" vertical="center"/>
      <protection locked="0"/>
    </xf>
    <xf numFmtId="164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5" fontId="16" fillId="0" borderId="1" xfId="0" applyNumberFormat="1" applyFont="1" applyBorder="1" applyAlignment="1" applyProtection="1">
      <alignment vertical="center"/>
      <protection locked="0"/>
    </xf>
    <xf numFmtId="165" fontId="17" fillId="0" borderId="1" xfId="0" applyNumberFormat="1" applyFont="1" applyBorder="1" applyAlignment="1" applyProtection="1">
      <alignment horizontal="center" vertical="center"/>
      <protection locked="0"/>
    </xf>
    <xf numFmtId="6" fontId="1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5" fillId="0" borderId="0" xfId="0" applyFont="1" applyAlignment="1" applyProtection="1">
      <protection locked="0"/>
    </xf>
    <xf numFmtId="9" fontId="11" fillId="4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164" fontId="22" fillId="4" borderId="1" xfId="0" applyNumberFormat="1" applyFont="1" applyFill="1" applyBorder="1" applyAlignment="1" applyProtection="1">
      <alignment horizontal="center"/>
      <protection locked="0"/>
    </xf>
    <xf numFmtId="164" fontId="24" fillId="4" borderId="1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9" fontId="10" fillId="5" borderId="1" xfId="0" applyNumberFormat="1" applyFont="1" applyFill="1" applyBorder="1" applyAlignment="1" applyProtection="1">
      <alignment horizontal="center"/>
      <protection locked="0"/>
    </xf>
    <xf numFmtId="9" fontId="9" fillId="4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/>
      <protection locked="0"/>
    </xf>
    <xf numFmtId="9" fontId="13" fillId="4" borderId="1" xfId="0" applyNumberFormat="1" applyFont="1" applyFill="1" applyBorder="1" applyAlignment="1" applyProtection="1">
      <alignment horizontal="center"/>
      <protection locked="0"/>
    </xf>
    <xf numFmtId="9" fontId="1" fillId="5" borderId="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right"/>
      <protection locked="0"/>
    </xf>
    <xf numFmtId="9" fontId="9" fillId="2" borderId="1" xfId="0" applyNumberFormat="1" applyFont="1" applyFill="1" applyBorder="1" applyAlignment="1" applyProtection="1">
      <alignment horizontal="center"/>
      <protection locked="0"/>
    </xf>
    <xf numFmtId="166" fontId="13" fillId="4" borderId="1" xfId="0" applyNumberFormat="1" applyFont="1" applyFill="1" applyBorder="1" applyAlignment="1" applyProtection="1">
      <alignment horizontal="center" vertical="center"/>
      <protection locked="0"/>
    </xf>
    <xf numFmtId="166" fontId="8" fillId="4" borderId="1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right"/>
      <protection locked="0"/>
    </xf>
    <xf numFmtId="166" fontId="27" fillId="4" borderId="1" xfId="0" applyNumberFormat="1" applyFont="1" applyFill="1" applyBorder="1" applyAlignment="1" applyProtection="1">
      <alignment horizontal="center" vertical="center"/>
      <protection locked="0"/>
    </xf>
    <xf numFmtId="166" fontId="27" fillId="4" borderId="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locked="0"/>
    </xf>
    <xf numFmtId="166" fontId="21" fillId="0" borderId="0" xfId="0" applyNumberFormat="1" applyFont="1" applyAlignment="1" applyProtection="1">
      <alignment horizontal="center" vertical="center"/>
      <protection locked="0"/>
    </xf>
    <xf numFmtId="8" fontId="21" fillId="0" borderId="0" xfId="0" applyNumberFormat="1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9" fillId="4" borderId="1" xfId="0" applyNumberFormat="1" applyFont="1" applyFill="1" applyBorder="1" applyAlignment="1" applyProtection="1">
      <alignment horizontal="center"/>
      <protection locked="0"/>
    </xf>
    <xf numFmtId="6" fontId="1" fillId="0" borderId="0" xfId="0" applyNumberFormat="1" applyFont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8" fillId="4" borderId="4" xfId="0" applyFont="1" applyFill="1" applyBorder="1" applyProtection="1">
      <protection locked="0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2" fillId="0" borderId="0" xfId="0" applyFont="1" applyProtection="1">
      <protection locked="0"/>
    </xf>
    <xf numFmtId="9" fontId="1" fillId="0" borderId="5" xfId="0" applyNumberFormat="1" applyFont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5" fontId="9" fillId="4" borderId="1" xfId="0" applyNumberFormat="1" applyFont="1" applyFill="1" applyBorder="1" applyAlignment="1" applyProtection="1">
      <alignment horizontal="center"/>
      <protection locked="0"/>
    </xf>
    <xf numFmtId="5" fontId="8" fillId="4" borderId="1" xfId="0" applyNumberFormat="1" applyFont="1" applyFill="1" applyBorder="1" applyAlignment="1" applyProtection="1">
      <alignment horizontal="center"/>
      <protection locked="0"/>
    </xf>
    <xf numFmtId="5" fontId="3" fillId="0" borderId="5" xfId="0" applyNumberFormat="1" applyFont="1" applyBorder="1" applyAlignment="1" applyProtection="1">
      <alignment horizontal="center"/>
      <protection locked="0"/>
    </xf>
    <xf numFmtId="5" fontId="3" fillId="0" borderId="0" xfId="0" applyNumberFormat="1" applyFont="1" applyAlignment="1" applyProtection="1">
      <alignment horizontal="center"/>
      <protection locked="0"/>
    </xf>
    <xf numFmtId="39" fontId="8" fillId="4" borderId="1" xfId="0" applyNumberFormat="1" applyFont="1" applyFill="1" applyBorder="1" applyAlignment="1" applyProtection="1">
      <alignment horizontal="center"/>
      <protection locked="0"/>
    </xf>
    <xf numFmtId="166" fontId="20" fillId="4" borderId="1" xfId="0" applyNumberFormat="1" applyFont="1" applyFill="1" applyBorder="1" applyAlignment="1" applyProtection="1">
      <alignment horizontal="center"/>
      <protection locked="0"/>
    </xf>
    <xf numFmtId="7" fontId="8" fillId="4" borderId="1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10" fontId="10" fillId="5" borderId="2" xfId="0" applyNumberFormat="1" applyFont="1" applyFill="1" applyBorder="1" applyAlignment="1" applyProtection="1">
      <alignment horizontal="center"/>
      <protection locked="0"/>
    </xf>
    <xf numFmtId="10" fontId="8" fillId="4" borderId="2" xfId="0" applyNumberFormat="1" applyFont="1" applyFill="1" applyBorder="1" applyAlignment="1" applyProtection="1">
      <alignment horizontal="center"/>
      <protection locked="0"/>
    </xf>
    <xf numFmtId="166" fontId="10" fillId="5" borderId="2" xfId="0" applyNumberFormat="1" applyFont="1" applyFill="1" applyBorder="1" applyAlignment="1" applyProtection="1">
      <alignment horizontal="center"/>
      <protection locked="0"/>
    </xf>
    <xf numFmtId="166" fontId="8" fillId="4" borderId="2" xfId="0" applyNumberFormat="1" applyFont="1" applyFill="1" applyBorder="1" applyAlignment="1" applyProtection="1">
      <alignment horizontal="center"/>
      <protection locked="0"/>
    </xf>
    <xf numFmtId="0" fontId="25" fillId="3" borderId="2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9" fillId="4" borderId="2" xfId="0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7" fillId="3" borderId="2" xfId="0" applyFont="1" applyFill="1" applyBorder="1" applyProtection="1">
      <protection locked="0"/>
    </xf>
    <xf numFmtId="0" fontId="9" fillId="0" borderId="0" xfId="0" applyFont="1" applyProtection="1">
      <protection locked="0"/>
    </xf>
    <xf numFmtId="5" fontId="18" fillId="4" borderId="1" xfId="0" applyNumberFormat="1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10" fontId="26" fillId="4" borderId="0" xfId="0" applyNumberFormat="1" applyFont="1" applyFill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23" fillId="5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Protection="1">
      <protection locked="0"/>
    </xf>
    <xf numFmtId="164" fontId="1" fillId="5" borderId="1" xfId="0" applyNumberFormat="1" applyFont="1" applyFill="1" applyBorder="1" applyAlignment="1" applyProtection="1">
      <alignment horizontal="center"/>
      <protection locked="0"/>
    </xf>
    <xf numFmtId="166" fontId="28" fillId="4" borderId="1" xfId="0" applyNumberFormat="1" applyFont="1" applyFill="1" applyBorder="1" applyAlignment="1" applyProtection="1">
      <alignment horizontal="center"/>
      <protection locked="0"/>
    </xf>
    <xf numFmtId="164" fontId="10" fillId="5" borderId="2" xfId="0" applyNumberFormat="1" applyFont="1" applyFill="1" applyBorder="1" applyAlignment="1" applyProtection="1">
      <alignment horizontal="center"/>
      <protection locked="0"/>
    </xf>
    <xf numFmtId="164" fontId="9" fillId="4" borderId="2" xfId="0" applyNumberFormat="1" applyFont="1" applyFill="1" applyBorder="1" applyAlignment="1" applyProtection="1">
      <alignment horizontal="center"/>
      <protection locked="0"/>
    </xf>
    <xf numFmtId="9" fontId="9" fillId="4" borderId="2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6" fontId="1" fillId="0" borderId="0" xfId="0" applyNumberFormat="1" applyFont="1" applyProtection="1">
      <protection locked="0"/>
    </xf>
    <xf numFmtId="10" fontId="9" fillId="4" borderId="1" xfId="0" applyNumberFormat="1" applyFont="1" applyFill="1" applyBorder="1" applyAlignment="1" applyProtection="1">
      <alignment horizontal="center"/>
      <protection locked="0"/>
    </xf>
    <xf numFmtId="5" fontId="13" fillId="4" borderId="1" xfId="0" applyNumberFormat="1" applyFont="1" applyFill="1" applyBorder="1" applyAlignment="1" applyProtection="1">
      <alignment horizontal="center"/>
      <protection locked="0"/>
    </xf>
    <xf numFmtId="166" fontId="9" fillId="4" borderId="1" xfId="0" applyNumberFormat="1" applyFont="1" applyFill="1" applyBorder="1" applyAlignment="1" applyProtection="1">
      <alignment horizontal="center"/>
      <protection locked="0"/>
    </xf>
    <xf numFmtId="166" fontId="39" fillId="4" borderId="1" xfId="0" applyNumberFormat="1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164" fontId="1" fillId="5" borderId="2" xfId="0" applyNumberFormat="1" applyFont="1" applyFill="1" applyBorder="1" applyAlignment="1" applyProtection="1">
      <alignment horizontal="center"/>
      <protection locked="0"/>
    </xf>
    <xf numFmtId="164" fontId="8" fillId="4" borderId="2" xfId="0" applyNumberFormat="1" applyFont="1" applyFill="1" applyBorder="1" applyAlignment="1" applyProtection="1">
      <alignment horizontal="center"/>
      <protection locked="0"/>
    </xf>
    <xf numFmtId="167" fontId="1" fillId="5" borderId="2" xfId="0" applyNumberFormat="1" applyFont="1" applyFill="1" applyBorder="1" applyAlignment="1" applyProtection="1">
      <alignment horizontal="center"/>
      <protection locked="0"/>
    </xf>
    <xf numFmtId="49" fontId="3" fillId="5" borderId="2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Protection="1">
      <protection locked="0"/>
    </xf>
    <xf numFmtId="164" fontId="22" fillId="4" borderId="8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3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2371725" cy="7239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371725" cy="7239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71725" cy="7239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71725" cy="7239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71725" cy="723900"/>
    <xdr:pic>
      <xdr:nvPicPr>
        <xdr:cNvPr id="2" name="image4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71725" cy="72390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76200</xdr:rowOff>
    </xdr:from>
    <xdr:ext cx="2190750" cy="609600"/>
    <xdr:pic>
      <xdr:nvPicPr>
        <xdr:cNvPr id="2" name="image5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76200"/>
          <a:ext cx="21907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19050</xdr:rowOff>
    </xdr:from>
    <xdr:ext cx="2228850" cy="619125"/>
    <xdr:pic>
      <xdr:nvPicPr>
        <xdr:cNvPr id="2" name="image6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19050"/>
          <a:ext cx="2228850" cy="619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showGridLines="0" tabSelected="1" zoomScaleNormal="100" workbookViewId="0">
      <pane ySplit="4" topLeftCell="A5" activePane="bottomLeft" state="frozen"/>
      <selection pane="bottomLeft" activeCell="F6" sqref="F6"/>
    </sheetView>
  </sheetViews>
  <sheetFormatPr defaultColWidth="12.625" defaultRowHeight="15" customHeight="1" outlineLevelRow="1" x14ac:dyDescent="0.2"/>
  <cols>
    <col min="1" max="1" width="52.75" style="5" customWidth="1"/>
    <col min="2" max="2" width="17.25" style="5" customWidth="1"/>
    <col min="3" max="3" width="17.125" style="5" customWidth="1"/>
    <col min="4" max="4" width="15" style="5" customWidth="1"/>
    <col min="5" max="5" width="21.75" style="5" customWidth="1"/>
    <col min="6" max="26" width="7.625" style="5" customWidth="1"/>
    <col min="27" max="16384" width="12.625" style="5"/>
  </cols>
  <sheetData>
    <row r="1" spans="1:26" ht="23.25" x14ac:dyDescent="0.35">
      <c r="A1" s="2"/>
      <c r="B1" s="3"/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3.25" x14ac:dyDescent="0.35">
      <c r="A2" s="6"/>
      <c r="B2" s="7" t="s">
        <v>128</v>
      </c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x14ac:dyDescent="0.35">
      <c r="A3" s="2"/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3.25" x14ac:dyDescent="0.35">
      <c r="A4" s="8" t="s">
        <v>0</v>
      </c>
      <c r="B4" s="8" t="s">
        <v>1</v>
      </c>
      <c r="C4" s="8" t="s">
        <v>2</v>
      </c>
      <c r="D4" s="8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10" t="s">
        <v>4</v>
      </c>
      <c r="B6" s="11" t="s">
        <v>1</v>
      </c>
      <c r="C6" s="11" t="s">
        <v>2</v>
      </c>
      <c r="D6" s="11" t="s">
        <v>3</v>
      </c>
      <c r="E6" s="12" t="s">
        <v>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x14ac:dyDescent="0.3">
      <c r="A7" s="14" t="s">
        <v>10</v>
      </c>
      <c r="B7" s="15">
        <v>6000000</v>
      </c>
      <c r="C7" s="16">
        <v>5400000</v>
      </c>
      <c r="D7" s="17">
        <f t="shared" ref="D7:D9" si="0">SUM(C7-B7)</f>
        <v>-600000</v>
      </c>
      <c r="E7" s="18" t="s">
        <v>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8" customHeight="1" x14ac:dyDescent="0.3">
      <c r="A8" s="14" t="s">
        <v>14</v>
      </c>
      <c r="B8" s="15">
        <v>3000000</v>
      </c>
      <c r="C8" s="16">
        <v>3500000</v>
      </c>
      <c r="D8" s="17">
        <f t="shared" si="0"/>
        <v>500000</v>
      </c>
      <c r="E8" s="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1" customHeight="1" x14ac:dyDescent="0.3">
      <c r="A9" s="19" t="s">
        <v>16</v>
      </c>
      <c r="B9" s="1">
        <f t="shared" ref="B9:C9" si="1">SUM(B7+B8)</f>
        <v>9000000</v>
      </c>
      <c r="C9" s="20">
        <f t="shared" si="1"/>
        <v>8900000</v>
      </c>
      <c r="D9" s="21">
        <f t="shared" si="0"/>
        <v>-100000</v>
      </c>
      <c r="E9" s="2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 x14ac:dyDescent="0.3">
      <c r="A10" s="19"/>
      <c r="B10" s="23"/>
      <c r="C10" s="24"/>
      <c r="D10" s="25"/>
      <c r="E10" s="2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27" customFormat="1" ht="18.75" x14ac:dyDescent="0.3">
      <c r="A11" s="10" t="s">
        <v>4</v>
      </c>
      <c r="B11" s="11" t="s">
        <v>1</v>
      </c>
      <c r="C11" s="11" t="s">
        <v>2</v>
      </c>
      <c r="D11" s="11" t="s">
        <v>3</v>
      </c>
      <c r="E11" s="22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x14ac:dyDescent="0.3">
      <c r="A12" s="14" t="s">
        <v>24</v>
      </c>
      <c r="B12" s="28">
        <f t="shared" ref="B12:C12" si="2">IFERROR((B7/B9),"No Data")</f>
        <v>0.66666666666666663</v>
      </c>
      <c r="C12" s="28">
        <f t="shared" si="2"/>
        <v>0.6067415730337079</v>
      </c>
      <c r="D12" s="28">
        <f>IFERROR((C12-B12),"No data")</f>
        <v>-5.9925093632958726E-2</v>
      </c>
      <c r="E12" s="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.75" x14ac:dyDescent="0.3">
      <c r="A13" s="14" t="s">
        <v>28</v>
      </c>
      <c r="B13" s="28">
        <f t="shared" ref="B13:C13" si="3">IFERROR((B8/B9),"No Data")</f>
        <v>0.33333333333333331</v>
      </c>
      <c r="C13" s="28">
        <f t="shared" si="3"/>
        <v>0.39325842696629215</v>
      </c>
      <c r="D13" s="28">
        <f>IFERROR((C13-B13),"No Data")</f>
        <v>5.9925093632958837E-2</v>
      </c>
      <c r="E13" s="2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.75" x14ac:dyDescent="0.3">
      <c r="A14" s="13"/>
      <c r="B14" s="30"/>
      <c r="C14" s="30"/>
      <c r="D14" s="30"/>
      <c r="E14" s="2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27" customFormat="1" ht="18.75" x14ac:dyDescent="0.3">
      <c r="A15" s="10" t="s">
        <v>162</v>
      </c>
      <c r="B15" s="11" t="s">
        <v>1</v>
      </c>
      <c r="C15" s="11" t="s">
        <v>2</v>
      </c>
      <c r="D15" s="11" t="s">
        <v>3</v>
      </c>
      <c r="E15" s="2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.75" x14ac:dyDescent="0.3">
      <c r="A16" s="14" t="s">
        <v>32</v>
      </c>
      <c r="B16" s="16">
        <v>2500000</v>
      </c>
      <c r="C16" s="16">
        <v>2400000</v>
      </c>
      <c r="D16" s="17">
        <f t="shared" ref="D16:D19" si="4">SUM(C16-B16)</f>
        <v>-100000</v>
      </c>
      <c r="E16" s="2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.75" x14ac:dyDescent="0.3">
      <c r="A17" s="14" t="s">
        <v>33</v>
      </c>
      <c r="B17" s="16">
        <v>7500000</v>
      </c>
      <c r="C17" s="16">
        <v>7300000</v>
      </c>
      <c r="D17" s="17">
        <f t="shared" si="4"/>
        <v>-200000</v>
      </c>
      <c r="E17" s="2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.75" x14ac:dyDescent="0.3">
      <c r="A18" s="14" t="s">
        <v>35</v>
      </c>
      <c r="B18" s="16">
        <v>1900000</v>
      </c>
      <c r="C18" s="16">
        <v>1800000</v>
      </c>
      <c r="D18" s="17">
        <f t="shared" si="4"/>
        <v>-100000</v>
      </c>
      <c r="E18" s="2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.75" x14ac:dyDescent="0.3">
      <c r="A19" s="19" t="s">
        <v>37</v>
      </c>
      <c r="B19" s="31">
        <f t="shared" ref="B19:C19" si="5">SUM(B16:B18)</f>
        <v>11900000</v>
      </c>
      <c r="C19" s="31">
        <f t="shared" si="5"/>
        <v>11500000</v>
      </c>
      <c r="D19" s="32">
        <f t="shared" si="4"/>
        <v>-400000</v>
      </c>
      <c r="E19" s="2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.75" x14ac:dyDescent="0.3">
      <c r="A20" s="13"/>
      <c r="B20" s="30"/>
      <c r="C20" s="30"/>
      <c r="D20" s="30"/>
      <c r="E20" s="2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27" customFormat="1" ht="18.75" x14ac:dyDescent="0.3">
      <c r="A21" s="33" t="s">
        <v>39</v>
      </c>
      <c r="B21" s="11" t="s">
        <v>1</v>
      </c>
      <c r="C21" s="11" t="s">
        <v>2</v>
      </c>
      <c r="D21" s="11" t="s">
        <v>3</v>
      </c>
      <c r="E21" s="22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x14ac:dyDescent="0.3">
      <c r="A22" s="14" t="s">
        <v>42</v>
      </c>
      <c r="B22" s="34">
        <v>0.7</v>
      </c>
      <c r="C22" s="34">
        <v>0.7</v>
      </c>
      <c r="D22" s="35">
        <f t="shared" ref="D22:D25" si="6">SUM(C22-B22)</f>
        <v>0</v>
      </c>
      <c r="E22" s="2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3">
      <c r="A23" s="14" t="s">
        <v>43</v>
      </c>
      <c r="B23" s="34">
        <v>0.2</v>
      </c>
      <c r="C23" s="34">
        <v>0.2</v>
      </c>
      <c r="D23" s="35">
        <f t="shared" si="6"/>
        <v>0</v>
      </c>
      <c r="E23" s="2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3">
      <c r="A24" s="36" t="s">
        <v>46</v>
      </c>
      <c r="B24" s="34">
        <v>0.1</v>
      </c>
      <c r="C24" s="34">
        <v>0.1</v>
      </c>
      <c r="D24" s="35">
        <f t="shared" si="6"/>
        <v>0</v>
      </c>
      <c r="E24" s="2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3">
      <c r="A25" s="37" t="s">
        <v>49</v>
      </c>
      <c r="B25" s="38">
        <f t="shared" ref="B25:C25" si="7">SUM(B22+B23+B24)</f>
        <v>0.99999999999999989</v>
      </c>
      <c r="C25" s="38">
        <f t="shared" si="7"/>
        <v>0.99999999999999989</v>
      </c>
      <c r="D25" s="38">
        <f t="shared" si="6"/>
        <v>0</v>
      </c>
      <c r="E25" s="2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3">
      <c r="A26" s="14" t="s">
        <v>51</v>
      </c>
      <c r="B26" s="34">
        <v>0.75</v>
      </c>
      <c r="C26" s="34">
        <v>0.75</v>
      </c>
      <c r="D26" s="35">
        <f t="shared" ref="D26:D29" si="8">SUM(C26-B26)</f>
        <v>0</v>
      </c>
      <c r="E26" s="2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3">
      <c r="A27" s="14" t="s">
        <v>54</v>
      </c>
      <c r="B27" s="34">
        <v>0.25</v>
      </c>
      <c r="C27" s="34">
        <v>0.25</v>
      </c>
      <c r="D27" s="35">
        <f t="shared" si="8"/>
        <v>0</v>
      </c>
      <c r="E27" s="2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3">
      <c r="A28" s="14" t="s">
        <v>55</v>
      </c>
      <c r="B28" s="34">
        <v>0</v>
      </c>
      <c r="C28" s="34">
        <v>0</v>
      </c>
      <c r="D28" s="35">
        <f t="shared" si="8"/>
        <v>0</v>
      </c>
      <c r="E28" s="2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3">
      <c r="A29" s="37" t="s">
        <v>56</v>
      </c>
      <c r="B29" s="38">
        <f t="shared" ref="B29:C29" si="9">SUM(B26+B27+B28)</f>
        <v>1</v>
      </c>
      <c r="C29" s="38">
        <f t="shared" si="9"/>
        <v>1</v>
      </c>
      <c r="D29" s="38">
        <f t="shared" si="8"/>
        <v>0</v>
      </c>
      <c r="E29" s="2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3">
      <c r="A30" s="14" t="s">
        <v>58</v>
      </c>
      <c r="B30" s="39">
        <v>0</v>
      </c>
      <c r="C30" s="34">
        <v>0</v>
      </c>
      <c r="D30" s="35">
        <f t="shared" ref="D30:D33" si="10">SUM(C30-B30)</f>
        <v>0</v>
      </c>
      <c r="E30" s="2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3">
      <c r="A31" s="14" t="s">
        <v>59</v>
      </c>
      <c r="B31" s="34">
        <v>0.3</v>
      </c>
      <c r="C31" s="34">
        <v>0.3</v>
      </c>
      <c r="D31" s="35">
        <f t="shared" si="10"/>
        <v>0</v>
      </c>
      <c r="E31" s="2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3">
      <c r="A32" s="14" t="s">
        <v>60</v>
      </c>
      <c r="B32" s="34">
        <v>0.7</v>
      </c>
      <c r="C32" s="34">
        <v>0.7</v>
      </c>
      <c r="D32" s="35">
        <f t="shared" si="10"/>
        <v>0</v>
      </c>
      <c r="E32" s="2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8.75" x14ac:dyDescent="0.3">
      <c r="A33" s="37" t="s">
        <v>61</v>
      </c>
      <c r="B33" s="38">
        <f t="shared" ref="B33:C33" si="11">SUM(B30+B31+B32)</f>
        <v>1</v>
      </c>
      <c r="C33" s="38">
        <f t="shared" si="11"/>
        <v>1</v>
      </c>
      <c r="D33" s="38">
        <f t="shared" si="10"/>
        <v>0</v>
      </c>
      <c r="E33" s="2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8.75" x14ac:dyDescent="0.3">
      <c r="A34" s="40"/>
      <c r="B34" s="41"/>
      <c r="C34" s="41"/>
      <c r="D34" s="41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27" customFormat="1" ht="15.75" customHeight="1" x14ac:dyDescent="0.3">
      <c r="A35" s="33" t="s">
        <v>63</v>
      </c>
      <c r="B35" s="11" t="s">
        <v>1</v>
      </c>
      <c r="C35" s="11" t="s">
        <v>2</v>
      </c>
      <c r="D35" s="11" t="s">
        <v>3</v>
      </c>
      <c r="E35" s="2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3">
      <c r="A36" s="19" t="s">
        <v>64</v>
      </c>
      <c r="B36" s="42">
        <f>IFERROR((B47+B48+B51+B52+B56)/B9,"No Data")</f>
        <v>1.1466666666666667</v>
      </c>
      <c r="C36" s="42">
        <f>IFERROR((C47+C48+C51+C52+C56)/C9,"No Data")</f>
        <v>1.1235955056179776</v>
      </c>
      <c r="D36" s="43">
        <f t="shared" ref="D36:D41" si="12">IFERROR((C36-B36),"No Data")</f>
        <v>-2.3071161048689115E-2</v>
      </c>
      <c r="E36" s="2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3">
      <c r="A37" s="44" t="s">
        <v>65</v>
      </c>
      <c r="B37" s="45">
        <f>IFERROR((B36/$B$44),"No Data")</f>
        <v>1.5925925925925928</v>
      </c>
      <c r="C37" s="45">
        <f>IFERROR((C36/$C$44),"No Data")</f>
        <v>1.4981273408239701</v>
      </c>
      <c r="D37" s="46">
        <f t="shared" si="12"/>
        <v>-9.4465251768622638E-2</v>
      </c>
      <c r="E37" s="2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3">
      <c r="A38" s="19" t="s">
        <v>66</v>
      </c>
      <c r="B38" s="42">
        <f>IFERROR((B47+B51+B55)/B7,"No Data")</f>
        <v>1.2291666666666667</v>
      </c>
      <c r="C38" s="42">
        <f>IFERROR((C47+C51+C55)/C7,"No Data")</f>
        <v>1.325</v>
      </c>
      <c r="D38" s="43">
        <f t="shared" si="12"/>
        <v>9.5833333333333215E-2</v>
      </c>
      <c r="E38" s="2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3">
      <c r="A39" s="44" t="s">
        <v>65</v>
      </c>
      <c r="B39" s="45">
        <f>IFERROR((B38/$B$44),"No Data")</f>
        <v>1.707175925925926</v>
      </c>
      <c r="C39" s="45">
        <f>IFERROR((C38/$C$44),"No Data")</f>
        <v>1.7666666666666666</v>
      </c>
      <c r="D39" s="46">
        <f t="shared" si="12"/>
        <v>5.9490740740740566E-2</v>
      </c>
      <c r="E39" s="2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3">
      <c r="A40" s="19" t="s">
        <v>67</v>
      </c>
      <c r="B40" s="42">
        <f>IFERROR((B48+B52+B56)/B8,"No Data")</f>
        <v>0.98166666666666669</v>
      </c>
      <c r="C40" s="42">
        <f>IFERROR((C48+C52+C56)/C8,"No Data")</f>
        <v>0.81285714285714283</v>
      </c>
      <c r="D40" s="43">
        <f t="shared" si="12"/>
        <v>-0.16880952380952385</v>
      </c>
      <c r="E40" s="29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3">
      <c r="A41" s="44" t="s">
        <v>65</v>
      </c>
      <c r="B41" s="45">
        <f>IFERROR((B40/$B$44),"No Data")</f>
        <v>1.363425925925926</v>
      </c>
      <c r="C41" s="45">
        <f>IFERROR((C40/$C$44),"No Data")</f>
        <v>1.0838095238095238</v>
      </c>
      <c r="D41" s="46">
        <f t="shared" si="12"/>
        <v>-0.27961640211640226</v>
      </c>
      <c r="E41" s="29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3">
      <c r="A42" s="47"/>
      <c r="B42" s="48"/>
      <c r="C42" s="48"/>
      <c r="D42" s="49"/>
      <c r="E42" s="29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27" customFormat="1" ht="15.75" customHeight="1" x14ac:dyDescent="0.3">
      <c r="A43" s="33" t="s">
        <v>76</v>
      </c>
      <c r="B43" s="11" t="s">
        <v>1</v>
      </c>
      <c r="C43" s="11" t="s">
        <v>2</v>
      </c>
      <c r="D43" s="11" t="s">
        <v>3</v>
      </c>
      <c r="E43" s="22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3">
      <c r="A44" s="14" t="s">
        <v>76</v>
      </c>
      <c r="B44" s="34">
        <v>0.72</v>
      </c>
      <c r="C44" s="34">
        <v>0.75</v>
      </c>
      <c r="D44" s="35">
        <f>SUM(C44-B44)</f>
        <v>3.0000000000000027E-2</v>
      </c>
      <c r="E44" s="29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3">
      <c r="A45" s="50"/>
      <c r="B45" s="51"/>
      <c r="C45" s="51"/>
      <c r="D45" s="51"/>
      <c r="E45" s="29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27" customFormat="1" ht="15.75" customHeight="1" x14ac:dyDescent="0.3">
      <c r="A46" s="10" t="s">
        <v>82</v>
      </c>
      <c r="B46" s="11" t="s">
        <v>1</v>
      </c>
      <c r="C46" s="11" t="s">
        <v>2</v>
      </c>
      <c r="D46" s="11" t="s">
        <v>3</v>
      </c>
      <c r="E46" s="22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7.100000000000001" customHeight="1" outlineLevel="1" x14ac:dyDescent="0.3">
      <c r="A47" s="14" t="s">
        <v>84</v>
      </c>
      <c r="B47" s="52">
        <f>SUM(B16*B22)</f>
        <v>1750000</v>
      </c>
      <c r="C47" s="52">
        <f>SUM(C16*C22)</f>
        <v>1680000</v>
      </c>
      <c r="D47" s="52">
        <f t="shared" ref="D47:D49" si="13">SUM(C47-B47)</f>
        <v>-70000</v>
      </c>
      <c r="E47" s="2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7.100000000000001" customHeight="1" outlineLevel="1" x14ac:dyDescent="0.3">
      <c r="A48" s="14" t="s">
        <v>85</v>
      </c>
      <c r="B48" s="52">
        <f>SUM(B16*B23)</f>
        <v>500000</v>
      </c>
      <c r="C48" s="52">
        <f>SUM(C16*C23)</f>
        <v>480000</v>
      </c>
      <c r="D48" s="52">
        <f t="shared" si="13"/>
        <v>-20000</v>
      </c>
      <c r="E48" s="2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7.100000000000001" customHeight="1" outlineLevel="1" x14ac:dyDescent="0.3">
      <c r="A49" s="14" t="s">
        <v>86</v>
      </c>
      <c r="B49" s="52">
        <f>SUM(B16*B24)</f>
        <v>250000</v>
      </c>
      <c r="C49" s="52">
        <f>SUM(C16*C24)</f>
        <v>240000</v>
      </c>
      <c r="D49" s="52">
        <f t="shared" si="13"/>
        <v>-10000</v>
      </c>
      <c r="E49" s="2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7.100000000000001" customHeight="1" outlineLevel="1" x14ac:dyDescent="0.3">
      <c r="A50" s="19" t="s">
        <v>87</v>
      </c>
      <c r="B50" s="31">
        <f t="shared" ref="B50:D50" si="14">SUM(B47:B49)</f>
        <v>2500000</v>
      </c>
      <c r="C50" s="31">
        <f t="shared" si="14"/>
        <v>2400000</v>
      </c>
      <c r="D50" s="31">
        <f t="shared" si="14"/>
        <v>-100000</v>
      </c>
      <c r="E50" s="2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7.100000000000001" customHeight="1" outlineLevel="1" x14ac:dyDescent="0.3">
      <c r="A51" s="14" t="s">
        <v>88</v>
      </c>
      <c r="B51" s="52">
        <f>SUM(B17*B26)</f>
        <v>5625000</v>
      </c>
      <c r="C51" s="52">
        <f>SUM(C17*C26)</f>
        <v>5475000</v>
      </c>
      <c r="D51" s="52">
        <f t="shared" ref="D51:D58" si="15">SUM(C51-B51)</f>
        <v>-150000</v>
      </c>
      <c r="E51" s="2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7.100000000000001" customHeight="1" outlineLevel="1" x14ac:dyDescent="0.3">
      <c r="A52" s="14" t="s">
        <v>89</v>
      </c>
      <c r="B52" s="52">
        <f>SUM(B17*B27)</f>
        <v>1875000</v>
      </c>
      <c r="C52" s="52">
        <f>SUM(C17*C27)</f>
        <v>1825000</v>
      </c>
      <c r="D52" s="52">
        <f t="shared" si="15"/>
        <v>-50000</v>
      </c>
      <c r="E52" s="2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7.100000000000001" customHeight="1" outlineLevel="1" x14ac:dyDescent="0.3">
      <c r="A53" s="14" t="s">
        <v>90</v>
      </c>
      <c r="B53" s="52">
        <f>SUM(B17*B28)</f>
        <v>0</v>
      </c>
      <c r="C53" s="52">
        <f>SUM(C17*C28)</f>
        <v>0</v>
      </c>
      <c r="D53" s="52">
        <f t="shared" si="15"/>
        <v>0</v>
      </c>
      <c r="E53" s="29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7.100000000000001" customHeight="1" outlineLevel="1" x14ac:dyDescent="0.3">
      <c r="A54" s="19" t="s">
        <v>91</v>
      </c>
      <c r="B54" s="31">
        <f t="shared" ref="B54:C54" si="16">SUM(B51:B53)</f>
        <v>7500000</v>
      </c>
      <c r="C54" s="31">
        <f t="shared" si="16"/>
        <v>7300000</v>
      </c>
      <c r="D54" s="31">
        <f t="shared" si="15"/>
        <v>-200000</v>
      </c>
      <c r="E54" s="29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7.100000000000001" customHeight="1" outlineLevel="1" x14ac:dyDescent="0.3">
      <c r="A55" s="14" t="s">
        <v>92</v>
      </c>
      <c r="B55" s="52">
        <f>SUM(B18*B30)</f>
        <v>0</v>
      </c>
      <c r="C55" s="52">
        <f>SUM(C18*C30)</f>
        <v>0</v>
      </c>
      <c r="D55" s="52">
        <f t="shared" si="15"/>
        <v>0</v>
      </c>
      <c r="E55" s="29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7.100000000000001" customHeight="1" outlineLevel="1" x14ac:dyDescent="0.3">
      <c r="A56" s="14" t="s">
        <v>93</v>
      </c>
      <c r="B56" s="52">
        <f>SUM(B18*B31)</f>
        <v>570000</v>
      </c>
      <c r="C56" s="52">
        <f>SUM(C18*C31)</f>
        <v>540000</v>
      </c>
      <c r="D56" s="52">
        <f t="shared" si="15"/>
        <v>-30000</v>
      </c>
      <c r="E56" s="29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7.100000000000001" customHeight="1" outlineLevel="1" x14ac:dyDescent="0.3">
      <c r="A57" s="14" t="s">
        <v>94</v>
      </c>
      <c r="B57" s="52">
        <f>SUM(B18*B32)</f>
        <v>1330000</v>
      </c>
      <c r="C57" s="52">
        <f>SUM(C18*C32)</f>
        <v>1260000</v>
      </c>
      <c r="D57" s="52">
        <f t="shared" si="15"/>
        <v>-70000</v>
      </c>
      <c r="E57" s="29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7.100000000000001" customHeight="1" outlineLevel="1" x14ac:dyDescent="0.3">
      <c r="A58" s="19" t="s">
        <v>95</v>
      </c>
      <c r="B58" s="31">
        <f t="shared" ref="B58:C58" si="17">SUM(B55:B57)</f>
        <v>1900000</v>
      </c>
      <c r="C58" s="31">
        <f t="shared" si="17"/>
        <v>1800000</v>
      </c>
      <c r="D58" s="31">
        <f t="shared" si="15"/>
        <v>-100000</v>
      </c>
      <c r="E58" s="29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7.100000000000001" customHeight="1" x14ac:dyDescent="0.3">
      <c r="A59" s="19" t="s">
        <v>12</v>
      </c>
      <c r="B59" s="31">
        <f t="shared" ref="B59:D59" si="18">SUM(B50+B54+B58)</f>
        <v>11900000</v>
      </c>
      <c r="C59" s="31">
        <f t="shared" si="18"/>
        <v>11500000</v>
      </c>
      <c r="D59" s="31">
        <f t="shared" si="18"/>
        <v>-400000</v>
      </c>
      <c r="E59" s="29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3">
      <c r="A60" s="13"/>
      <c r="B60" s="53"/>
      <c r="C60" s="53"/>
      <c r="D60" s="51"/>
      <c r="E60" s="29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27" customFormat="1" ht="15.75" customHeight="1" x14ac:dyDescent="0.3">
      <c r="A61" s="11" t="s">
        <v>0</v>
      </c>
      <c r="B61" s="11" t="s">
        <v>1</v>
      </c>
      <c r="C61" s="11" t="s">
        <v>2</v>
      </c>
      <c r="D61" s="11" t="s">
        <v>3</v>
      </c>
      <c r="E61" s="22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3">
      <c r="A62" s="14" t="s">
        <v>96</v>
      </c>
      <c r="B62" s="43">
        <f>IFERROR('Marketing CAC'!B29,"No Data")</f>
        <v>1.2238095238095239</v>
      </c>
      <c r="C62" s="43">
        <f>IFERROR('Marketing CAC'!C29,"No Data")</f>
        <v>1.2</v>
      </c>
      <c r="D62" s="43">
        <f t="shared" ref="D62:D65" si="19">IFERROR((C62-B62),"No Data")</f>
        <v>-2.3809523809523947E-2</v>
      </c>
      <c r="E62" s="29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3">
      <c r="A63" s="14" t="s">
        <v>98</v>
      </c>
      <c r="B63" s="43">
        <f>IFERROR('Sales CAC'!B23,"No Data")</f>
        <v>1.0869565217391304</v>
      </c>
      <c r="C63" s="43">
        <f>IFERROR('Sales CAC'!C23,"No Data")</f>
        <v>1.1317829457364341</v>
      </c>
      <c r="D63" s="43">
        <f t="shared" si="19"/>
        <v>4.4826423997303744E-2</v>
      </c>
      <c r="E63" s="2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3">
      <c r="A64" s="14" t="s">
        <v>101</v>
      </c>
      <c r="B64" s="43">
        <f>IFERROR('Sales Development CAC'!B28,"No Data")</f>
        <v>0.86805555555555558</v>
      </c>
      <c r="C64" s="43">
        <f>IFERROR('Sales Development CAC'!C28,"No Data")</f>
        <v>0.89285714285714279</v>
      </c>
      <c r="D64" s="43">
        <f t="shared" si="19"/>
        <v>2.4801587301587213E-2</v>
      </c>
      <c r="E64" s="29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3">
      <c r="A65" s="14" t="s">
        <v>102</v>
      </c>
      <c r="B65" s="43">
        <f>IFERROR('Customer Success CAC'!B28,"No Data")</f>
        <v>0.47499999999999998</v>
      </c>
      <c r="C65" s="43">
        <f>IFERROR('Customer Success CAC'!C28,"No Data")</f>
        <v>0.38571428571428573</v>
      </c>
      <c r="D65" s="43">
        <f t="shared" si="19"/>
        <v>-8.9285714285714246E-2</v>
      </c>
      <c r="E65" s="29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3">
      <c r="A66" s="14" t="s">
        <v>104</v>
      </c>
      <c r="B66" s="43">
        <f>'Customer Retention Cost Ratio'!B21</f>
        <v>3.1666666666666669E-2</v>
      </c>
      <c r="C66" s="43">
        <f>'Customer Retention Cost Ratio'!C22</f>
        <v>0.08</v>
      </c>
      <c r="D66" s="43">
        <f>SUM(C66-B66)</f>
        <v>4.8333333333333332E-2</v>
      </c>
      <c r="E66" s="2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3">
      <c r="A67" s="14" t="s">
        <v>106</v>
      </c>
      <c r="B67" s="43">
        <f t="shared" ref="B67:C67" si="20">B36</f>
        <v>1.1466666666666667</v>
      </c>
      <c r="C67" s="43">
        <f t="shared" si="20"/>
        <v>1.1235955056179776</v>
      </c>
      <c r="D67" s="43">
        <f t="shared" ref="D67:D69" si="21">IFERROR((C67-B67),"No Data")</f>
        <v>-2.3071161048689115E-2</v>
      </c>
      <c r="E67" s="29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3">
      <c r="A68" s="14" t="s">
        <v>107</v>
      </c>
      <c r="B68" s="43">
        <f t="shared" ref="B68:C68" si="22">B38</f>
        <v>1.2291666666666667</v>
      </c>
      <c r="C68" s="43">
        <f t="shared" si="22"/>
        <v>1.325</v>
      </c>
      <c r="D68" s="43">
        <f t="shared" si="21"/>
        <v>9.5833333333333215E-2</v>
      </c>
      <c r="E68" s="29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3">
      <c r="A69" s="14" t="s">
        <v>108</v>
      </c>
      <c r="B69" s="43">
        <f t="shared" ref="B69:C69" si="23">B40</f>
        <v>0.98166666666666669</v>
      </c>
      <c r="C69" s="43">
        <f t="shared" si="23"/>
        <v>0.81285714285714283</v>
      </c>
      <c r="D69" s="43">
        <f t="shared" si="21"/>
        <v>-0.16880952380952385</v>
      </c>
      <c r="E69" s="29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3">
      <c r="A70" s="13"/>
      <c r="B70" s="51"/>
      <c r="C70" s="51"/>
      <c r="D70" s="51"/>
      <c r="E70" s="29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3">
      <c r="A71" s="54"/>
      <c r="B71" s="55"/>
      <c r="C71" s="55"/>
      <c r="D71" s="55"/>
      <c r="E71" s="29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5">
      <c r="B72" s="56"/>
      <c r="C72" s="56"/>
      <c r="D72" s="56"/>
      <c r="E72" s="57"/>
    </row>
    <row r="73" spans="1:26" ht="15.75" customHeight="1" x14ac:dyDescent="0.25">
      <c r="B73" s="56"/>
      <c r="C73" s="56"/>
      <c r="D73" s="56"/>
      <c r="E73" s="57"/>
    </row>
    <row r="74" spans="1:26" ht="15.75" customHeight="1" x14ac:dyDescent="0.25">
      <c r="B74" s="56"/>
      <c r="C74" s="56"/>
      <c r="D74" s="56"/>
      <c r="E74" s="57"/>
    </row>
    <row r="75" spans="1:26" ht="15.75" customHeight="1" x14ac:dyDescent="0.25">
      <c r="B75" s="56"/>
      <c r="C75" s="56"/>
      <c r="D75" s="56"/>
      <c r="E75" s="57"/>
    </row>
    <row r="76" spans="1:26" ht="15.75" customHeight="1" x14ac:dyDescent="0.25">
      <c r="B76" s="56"/>
      <c r="C76" s="56"/>
      <c r="D76" s="56"/>
      <c r="E76" s="57"/>
    </row>
    <row r="77" spans="1:26" ht="15.75" customHeight="1" x14ac:dyDescent="0.25">
      <c r="B77" s="56"/>
      <c r="C77" s="56"/>
      <c r="D77" s="56"/>
      <c r="E77" s="57"/>
    </row>
    <row r="78" spans="1:26" ht="15.75" customHeight="1" x14ac:dyDescent="0.25">
      <c r="B78" s="56"/>
      <c r="C78" s="56"/>
      <c r="D78" s="56"/>
      <c r="E78" s="57"/>
    </row>
    <row r="79" spans="1:26" ht="15.75" customHeight="1" x14ac:dyDescent="0.25">
      <c r="B79" s="56"/>
      <c r="C79" s="56"/>
      <c r="D79" s="56"/>
      <c r="E79" s="57"/>
    </row>
    <row r="80" spans="1:26" ht="15.75" customHeight="1" x14ac:dyDescent="0.25">
      <c r="B80" s="56"/>
      <c r="C80" s="56"/>
      <c r="D80" s="56"/>
      <c r="E80" s="57"/>
    </row>
    <row r="81" spans="2:5" ht="15.75" customHeight="1" x14ac:dyDescent="0.25">
      <c r="B81" s="56"/>
      <c r="C81" s="56"/>
      <c r="D81" s="56"/>
      <c r="E81" s="57"/>
    </row>
    <row r="82" spans="2:5" ht="15.75" customHeight="1" x14ac:dyDescent="0.25">
      <c r="B82" s="56"/>
      <c r="C82" s="56"/>
      <c r="D82" s="56"/>
      <c r="E82" s="57"/>
    </row>
    <row r="83" spans="2:5" ht="15.75" customHeight="1" x14ac:dyDescent="0.25">
      <c r="B83" s="56"/>
      <c r="C83" s="56"/>
      <c r="D83" s="56"/>
      <c r="E83" s="57"/>
    </row>
    <row r="84" spans="2:5" ht="15.75" customHeight="1" x14ac:dyDescent="0.25">
      <c r="B84" s="56"/>
      <c r="C84" s="56"/>
      <c r="D84" s="56"/>
      <c r="E84" s="57"/>
    </row>
    <row r="85" spans="2:5" ht="15.75" customHeight="1" x14ac:dyDescent="0.25">
      <c r="B85" s="56"/>
      <c r="C85" s="56"/>
      <c r="D85" s="56"/>
      <c r="E85" s="57"/>
    </row>
    <row r="86" spans="2:5" ht="15.75" customHeight="1" x14ac:dyDescent="0.25">
      <c r="B86" s="56"/>
      <c r="C86" s="56"/>
      <c r="D86" s="56"/>
      <c r="E86" s="57"/>
    </row>
    <row r="87" spans="2:5" ht="15.75" customHeight="1" x14ac:dyDescent="0.25">
      <c r="B87" s="56"/>
      <c r="C87" s="56"/>
      <c r="D87" s="56"/>
      <c r="E87" s="57"/>
    </row>
    <row r="88" spans="2:5" ht="15.75" customHeight="1" x14ac:dyDescent="0.25">
      <c r="B88" s="56"/>
      <c r="C88" s="56"/>
      <c r="D88" s="56"/>
      <c r="E88" s="57"/>
    </row>
    <row r="89" spans="2:5" ht="15.75" customHeight="1" x14ac:dyDescent="0.25">
      <c r="B89" s="56"/>
      <c r="C89" s="56"/>
      <c r="D89" s="56"/>
      <c r="E89" s="57"/>
    </row>
    <row r="90" spans="2:5" ht="15.75" customHeight="1" x14ac:dyDescent="0.25">
      <c r="B90" s="56"/>
      <c r="C90" s="56"/>
      <c r="D90" s="56"/>
      <c r="E90" s="57"/>
    </row>
    <row r="91" spans="2:5" ht="15.75" customHeight="1" x14ac:dyDescent="0.25">
      <c r="B91" s="56"/>
      <c r="C91" s="56"/>
      <c r="D91" s="56"/>
      <c r="E91" s="57"/>
    </row>
    <row r="92" spans="2:5" ht="15.75" customHeight="1" x14ac:dyDescent="0.25">
      <c r="B92" s="56"/>
      <c r="C92" s="56"/>
      <c r="D92" s="56"/>
      <c r="E92" s="57"/>
    </row>
    <row r="93" spans="2:5" ht="15.75" customHeight="1" x14ac:dyDescent="0.25">
      <c r="B93" s="56"/>
      <c r="C93" s="56"/>
      <c r="D93" s="56"/>
      <c r="E93" s="57"/>
    </row>
    <row r="94" spans="2:5" ht="15.75" customHeight="1" x14ac:dyDescent="0.25">
      <c r="B94" s="56"/>
      <c r="C94" s="56"/>
      <c r="D94" s="56"/>
      <c r="E94" s="57"/>
    </row>
    <row r="95" spans="2:5" ht="15.75" customHeight="1" x14ac:dyDescent="0.25">
      <c r="B95" s="56"/>
      <c r="C95" s="56"/>
      <c r="D95" s="56"/>
      <c r="E95" s="57"/>
    </row>
    <row r="96" spans="2:5" ht="15.75" customHeight="1" x14ac:dyDescent="0.25">
      <c r="B96" s="56"/>
      <c r="C96" s="56"/>
      <c r="D96" s="56"/>
      <c r="E96" s="57"/>
    </row>
    <row r="97" spans="2:5" ht="15.75" customHeight="1" x14ac:dyDescent="0.25">
      <c r="B97" s="56"/>
      <c r="C97" s="56"/>
      <c r="D97" s="56"/>
      <c r="E97" s="57"/>
    </row>
    <row r="98" spans="2:5" ht="15.75" customHeight="1" x14ac:dyDescent="0.25">
      <c r="B98" s="56"/>
      <c r="C98" s="56"/>
      <c r="D98" s="56"/>
      <c r="E98" s="57"/>
    </row>
    <row r="99" spans="2:5" ht="15.75" customHeight="1" x14ac:dyDescent="0.25">
      <c r="B99" s="56"/>
      <c r="C99" s="56"/>
      <c r="D99" s="56"/>
      <c r="E99" s="57"/>
    </row>
    <row r="100" spans="2:5" ht="15.75" customHeight="1" x14ac:dyDescent="0.25">
      <c r="B100" s="56"/>
      <c r="C100" s="56"/>
      <c r="D100" s="56"/>
      <c r="E100" s="57"/>
    </row>
    <row r="101" spans="2:5" ht="15.75" customHeight="1" x14ac:dyDescent="0.25">
      <c r="B101" s="56"/>
      <c r="C101" s="56"/>
      <c r="D101" s="56"/>
      <c r="E101" s="57"/>
    </row>
    <row r="102" spans="2:5" ht="15.75" customHeight="1" x14ac:dyDescent="0.25">
      <c r="B102" s="56"/>
      <c r="C102" s="56"/>
      <c r="D102" s="56"/>
      <c r="E102" s="57"/>
    </row>
    <row r="103" spans="2:5" ht="15.75" customHeight="1" x14ac:dyDescent="0.25">
      <c r="B103" s="56"/>
      <c r="C103" s="56"/>
      <c r="D103" s="56"/>
      <c r="E103" s="57"/>
    </row>
    <row r="104" spans="2:5" ht="15.75" customHeight="1" x14ac:dyDescent="0.25">
      <c r="B104" s="56"/>
      <c r="C104" s="56"/>
      <c r="D104" s="56"/>
      <c r="E104" s="57"/>
    </row>
    <row r="105" spans="2:5" ht="15.75" customHeight="1" x14ac:dyDescent="0.25">
      <c r="B105" s="56"/>
      <c r="C105" s="56"/>
      <c r="D105" s="56"/>
      <c r="E105" s="57"/>
    </row>
    <row r="106" spans="2:5" ht="15.75" customHeight="1" x14ac:dyDescent="0.25">
      <c r="B106" s="56"/>
      <c r="C106" s="56"/>
      <c r="D106" s="56"/>
      <c r="E106" s="57"/>
    </row>
    <row r="107" spans="2:5" ht="15.75" customHeight="1" x14ac:dyDescent="0.25">
      <c r="B107" s="56"/>
      <c r="C107" s="56"/>
      <c r="D107" s="56"/>
      <c r="E107" s="57"/>
    </row>
    <row r="108" spans="2:5" ht="15.75" customHeight="1" x14ac:dyDescent="0.25">
      <c r="B108" s="56"/>
      <c r="C108" s="56"/>
      <c r="D108" s="56"/>
      <c r="E108" s="57"/>
    </row>
    <row r="109" spans="2:5" ht="15.75" customHeight="1" x14ac:dyDescent="0.25">
      <c r="B109" s="56"/>
      <c r="C109" s="56"/>
      <c r="D109" s="56"/>
      <c r="E109" s="57"/>
    </row>
    <row r="110" spans="2:5" ht="15.75" customHeight="1" x14ac:dyDescent="0.25">
      <c r="B110" s="56"/>
      <c r="C110" s="56"/>
      <c r="D110" s="56"/>
      <c r="E110" s="57"/>
    </row>
    <row r="111" spans="2:5" ht="15.75" customHeight="1" x14ac:dyDescent="0.25">
      <c r="B111" s="56"/>
      <c r="C111" s="56"/>
      <c r="D111" s="56"/>
      <c r="E111" s="57"/>
    </row>
    <row r="112" spans="2:5" ht="15.75" customHeight="1" x14ac:dyDescent="0.25">
      <c r="B112" s="56"/>
      <c r="C112" s="56"/>
      <c r="D112" s="56"/>
      <c r="E112" s="57"/>
    </row>
    <row r="113" spans="2:5" ht="15.75" customHeight="1" x14ac:dyDescent="0.25">
      <c r="B113" s="56"/>
      <c r="C113" s="56"/>
      <c r="D113" s="56"/>
      <c r="E113" s="57"/>
    </row>
    <row r="114" spans="2:5" ht="15.75" customHeight="1" x14ac:dyDescent="0.25">
      <c r="B114" s="56"/>
      <c r="C114" s="56"/>
      <c r="D114" s="56"/>
      <c r="E114" s="57"/>
    </row>
    <row r="115" spans="2:5" ht="15.75" customHeight="1" x14ac:dyDescent="0.25">
      <c r="B115" s="56"/>
      <c r="C115" s="56"/>
      <c r="D115" s="56"/>
      <c r="E115" s="57"/>
    </row>
    <row r="116" spans="2:5" ht="15.75" customHeight="1" x14ac:dyDescent="0.25">
      <c r="B116" s="56"/>
      <c r="C116" s="56"/>
      <c r="D116" s="56"/>
      <c r="E116" s="57"/>
    </row>
    <row r="117" spans="2:5" ht="15.75" customHeight="1" x14ac:dyDescent="0.25">
      <c r="B117" s="56"/>
      <c r="C117" s="56"/>
      <c r="D117" s="56"/>
      <c r="E117" s="57"/>
    </row>
    <row r="118" spans="2:5" ht="15.75" customHeight="1" x14ac:dyDescent="0.25">
      <c r="B118" s="56"/>
      <c r="C118" s="56"/>
      <c r="D118" s="56"/>
      <c r="E118" s="57"/>
    </row>
    <row r="119" spans="2:5" ht="15.75" customHeight="1" x14ac:dyDescent="0.25">
      <c r="B119" s="56"/>
      <c r="C119" s="56"/>
      <c r="D119" s="56"/>
      <c r="E119" s="57"/>
    </row>
    <row r="120" spans="2:5" ht="15.75" customHeight="1" x14ac:dyDescent="0.25">
      <c r="B120" s="56"/>
      <c r="C120" s="56"/>
      <c r="D120" s="56"/>
      <c r="E120" s="57"/>
    </row>
    <row r="121" spans="2:5" ht="15.75" customHeight="1" x14ac:dyDescent="0.25">
      <c r="B121" s="56"/>
      <c r="C121" s="56"/>
      <c r="D121" s="56"/>
      <c r="E121" s="57"/>
    </row>
    <row r="122" spans="2:5" ht="15.75" customHeight="1" x14ac:dyDescent="0.25">
      <c r="B122" s="56"/>
      <c r="C122" s="56"/>
      <c r="D122" s="56"/>
      <c r="E122" s="57"/>
    </row>
    <row r="123" spans="2:5" ht="15.75" customHeight="1" x14ac:dyDescent="0.25">
      <c r="B123" s="56"/>
      <c r="C123" s="56"/>
      <c r="D123" s="56"/>
      <c r="E123" s="57"/>
    </row>
    <row r="124" spans="2:5" ht="15.75" customHeight="1" x14ac:dyDescent="0.25">
      <c r="B124" s="56"/>
      <c r="C124" s="56"/>
      <c r="D124" s="56"/>
      <c r="E124" s="57"/>
    </row>
    <row r="125" spans="2:5" ht="15.75" customHeight="1" x14ac:dyDescent="0.25">
      <c r="B125" s="56"/>
      <c r="C125" s="56"/>
      <c r="D125" s="56"/>
      <c r="E125" s="57"/>
    </row>
    <row r="126" spans="2:5" ht="15.75" customHeight="1" x14ac:dyDescent="0.25">
      <c r="B126" s="56"/>
      <c r="C126" s="56"/>
      <c r="D126" s="56"/>
      <c r="E126" s="57"/>
    </row>
    <row r="127" spans="2:5" ht="15.75" customHeight="1" x14ac:dyDescent="0.25">
      <c r="B127" s="56"/>
      <c r="C127" s="56"/>
      <c r="D127" s="56"/>
      <c r="E127" s="57"/>
    </row>
    <row r="128" spans="2:5" ht="15.75" customHeight="1" x14ac:dyDescent="0.25">
      <c r="B128" s="56"/>
      <c r="C128" s="56"/>
      <c r="D128" s="56"/>
      <c r="E128" s="57"/>
    </row>
    <row r="129" spans="2:5" ht="15.75" customHeight="1" x14ac:dyDescent="0.25">
      <c r="B129" s="56"/>
      <c r="C129" s="56"/>
      <c r="D129" s="56"/>
      <c r="E129" s="57"/>
    </row>
    <row r="130" spans="2:5" ht="15.75" customHeight="1" x14ac:dyDescent="0.25">
      <c r="B130" s="56"/>
      <c r="C130" s="56"/>
      <c r="D130" s="56"/>
      <c r="E130" s="57"/>
    </row>
    <row r="131" spans="2:5" ht="15.75" customHeight="1" x14ac:dyDescent="0.25">
      <c r="B131" s="56"/>
      <c r="C131" s="56"/>
      <c r="D131" s="56"/>
      <c r="E131" s="57"/>
    </row>
    <row r="132" spans="2:5" ht="15.75" customHeight="1" x14ac:dyDescent="0.25">
      <c r="B132" s="56"/>
      <c r="C132" s="56"/>
      <c r="D132" s="56"/>
      <c r="E132" s="57"/>
    </row>
    <row r="133" spans="2:5" ht="15.75" customHeight="1" x14ac:dyDescent="0.25">
      <c r="B133" s="56"/>
      <c r="C133" s="56"/>
      <c r="D133" s="56"/>
      <c r="E133" s="57"/>
    </row>
    <row r="134" spans="2:5" ht="15.75" customHeight="1" x14ac:dyDescent="0.25">
      <c r="B134" s="56"/>
      <c r="C134" s="56"/>
      <c r="D134" s="56"/>
      <c r="E134" s="57"/>
    </row>
    <row r="135" spans="2:5" ht="15.75" customHeight="1" x14ac:dyDescent="0.25">
      <c r="B135" s="56"/>
      <c r="C135" s="56"/>
      <c r="D135" s="56"/>
      <c r="E135" s="57"/>
    </row>
    <row r="136" spans="2:5" ht="15.75" customHeight="1" x14ac:dyDescent="0.25">
      <c r="B136" s="56"/>
      <c r="C136" s="56"/>
      <c r="D136" s="56"/>
      <c r="E136" s="57"/>
    </row>
    <row r="137" spans="2:5" ht="15.75" customHeight="1" x14ac:dyDescent="0.25">
      <c r="B137" s="56"/>
      <c r="C137" s="56"/>
      <c r="D137" s="56"/>
      <c r="E137" s="57"/>
    </row>
    <row r="138" spans="2:5" ht="15.75" customHeight="1" x14ac:dyDescent="0.25">
      <c r="B138" s="56"/>
      <c r="C138" s="56"/>
      <c r="D138" s="56"/>
      <c r="E138" s="57"/>
    </row>
    <row r="139" spans="2:5" ht="15.75" customHeight="1" x14ac:dyDescent="0.25">
      <c r="B139" s="56"/>
      <c r="C139" s="56"/>
      <c r="D139" s="56"/>
      <c r="E139" s="57"/>
    </row>
    <row r="140" spans="2:5" ht="15.75" customHeight="1" x14ac:dyDescent="0.25">
      <c r="B140" s="56"/>
      <c r="C140" s="56"/>
      <c r="D140" s="56"/>
      <c r="E140" s="57"/>
    </row>
    <row r="141" spans="2:5" ht="15.75" customHeight="1" x14ac:dyDescent="0.25">
      <c r="B141" s="56"/>
      <c r="C141" s="56"/>
      <c r="D141" s="56"/>
      <c r="E141" s="57"/>
    </row>
    <row r="142" spans="2:5" ht="15.75" customHeight="1" x14ac:dyDescent="0.25">
      <c r="B142" s="56"/>
      <c r="C142" s="56"/>
      <c r="D142" s="56"/>
      <c r="E142" s="57"/>
    </row>
    <row r="143" spans="2:5" ht="15.75" customHeight="1" x14ac:dyDescent="0.25">
      <c r="B143" s="56"/>
      <c r="C143" s="56"/>
      <c r="D143" s="56"/>
      <c r="E143" s="57"/>
    </row>
    <row r="144" spans="2:5" ht="15.75" customHeight="1" x14ac:dyDescent="0.25">
      <c r="B144" s="56"/>
      <c r="C144" s="56"/>
      <c r="D144" s="56"/>
      <c r="E144" s="57"/>
    </row>
    <row r="145" spans="2:5" ht="15.75" customHeight="1" x14ac:dyDescent="0.25">
      <c r="B145" s="56"/>
      <c r="C145" s="56"/>
      <c r="D145" s="56"/>
      <c r="E145" s="57"/>
    </row>
    <row r="146" spans="2:5" ht="15.75" customHeight="1" x14ac:dyDescent="0.25">
      <c r="B146" s="56"/>
      <c r="C146" s="56"/>
      <c r="D146" s="56"/>
      <c r="E146" s="57"/>
    </row>
    <row r="147" spans="2:5" ht="15.75" customHeight="1" x14ac:dyDescent="0.25">
      <c r="B147" s="56"/>
      <c r="C147" s="56"/>
      <c r="D147" s="56"/>
      <c r="E147" s="57"/>
    </row>
    <row r="148" spans="2:5" ht="15.75" customHeight="1" x14ac:dyDescent="0.25">
      <c r="B148" s="56"/>
      <c r="C148" s="56"/>
      <c r="D148" s="56"/>
      <c r="E148" s="57"/>
    </row>
    <row r="149" spans="2:5" ht="15.75" customHeight="1" x14ac:dyDescent="0.25">
      <c r="B149" s="56"/>
      <c r="C149" s="56"/>
      <c r="D149" s="56"/>
      <c r="E149" s="57"/>
    </row>
    <row r="150" spans="2:5" ht="15.75" customHeight="1" x14ac:dyDescent="0.25">
      <c r="B150" s="56"/>
      <c r="C150" s="56"/>
      <c r="D150" s="56"/>
      <c r="E150" s="57"/>
    </row>
    <row r="151" spans="2:5" ht="15.75" customHeight="1" x14ac:dyDescent="0.25">
      <c r="B151" s="56"/>
      <c r="C151" s="56"/>
      <c r="D151" s="56"/>
      <c r="E151" s="57"/>
    </row>
    <row r="152" spans="2:5" ht="15.75" customHeight="1" x14ac:dyDescent="0.25">
      <c r="B152" s="56"/>
      <c r="C152" s="56"/>
      <c r="D152" s="56"/>
      <c r="E152" s="57"/>
    </row>
    <row r="153" spans="2:5" ht="15.75" customHeight="1" x14ac:dyDescent="0.25">
      <c r="B153" s="56"/>
      <c r="C153" s="56"/>
      <c r="D153" s="56"/>
      <c r="E153" s="57"/>
    </row>
    <row r="154" spans="2:5" ht="15.75" customHeight="1" x14ac:dyDescent="0.25">
      <c r="B154" s="56"/>
      <c r="C154" s="56"/>
      <c r="D154" s="56"/>
      <c r="E154" s="57"/>
    </row>
    <row r="155" spans="2:5" ht="15.75" customHeight="1" x14ac:dyDescent="0.25">
      <c r="B155" s="56"/>
      <c r="C155" s="56"/>
      <c r="D155" s="56"/>
      <c r="E155" s="57"/>
    </row>
    <row r="156" spans="2:5" ht="15.75" customHeight="1" x14ac:dyDescent="0.25">
      <c r="B156" s="56"/>
      <c r="C156" s="56"/>
      <c r="D156" s="56"/>
      <c r="E156" s="57"/>
    </row>
    <row r="157" spans="2:5" ht="15.75" customHeight="1" x14ac:dyDescent="0.25">
      <c r="B157" s="56"/>
      <c r="C157" s="56"/>
      <c r="D157" s="56"/>
      <c r="E157" s="57"/>
    </row>
    <row r="158" spans="2:5" ht="15.75" customHeight="1" x14ac:dyDescent="0.25">
      <c r="B158" s="56"/>
      <c r="C158" s="56"/>
      <c r="D158" s="56"/>
      <c r="E158" s="57"/>
    </row>
    <row r="159" spans="2:5" ht="15.75" customHeight="1" x14ac:dyDescent="0.25">
      <c r="B159" s="56"/>
      <c r="C159" s="56"/>
      <c r="D159" s="56"/>
      <c r="E159" s="57"/>
    </row>
    <row r="160" spans="2:5" ht="15.75" customHeight="1" x14ac:dyDescent="0.25">
      <c r="B160" s="56"/>
      <c r="C160" s="56"/>
      <c r="D160" s="56"/>
      <c r="E160" s="57"/>
    </row>
    <row r="161" spans="2:5" ht="15.75" customHeight="1" x14ac:dyDescent="0.25">
      <c r="B161" s="56"/>
      <c r="C161" s="56"/>
      <c r="D161" s="56"/>
      <c r="E161" s="57"/>
    </row>
    <row r="162" spans="2:5" ht="15.75" customHeight="1" x14ac:dyDescent="0.25">
      <c r="B162" s="56"/>
      <c r="C162" s="56"/>
      <c r="D162" s="56"/>
      <c r="E162" s="57"/>
    </row>
    <row r="163" spans="2:5" ht="15.75" customHeight="1" x14ac:dyDescent="0.25">
      <c r="B163" s="56"/>
      <c r="C163" s="56"/>
      <c r="D163" s="56"/>
      <c r="E163" s="57"/>
    </row>
    <row r="164" spans="2:5" ht="15.75" customHeight="1" x14ac:dyDescent="0.25">
      <c r="B164" s="56"/>
      <c r="C164" s="56"/>
      <c r="D164" s="56"/>
      <c r="E164" s="57"/>
    </row>
    <row r="165" spans="2:5" ht="15.75" customHeight="1" x14ac:dyDescent="0.25">
      <c r="B165" s="56"/>
      <c r="C165" s="56"/>
      <c r="D165" s="56"/>
      <c r="E165" s="57"/>
    </row>
    <row r="166" spans="2:5" ht="15.75" customHeight="1" x14ac:dyDescent="0.25">
      <c r="B166" s="56"/>
      <c r="C166" s="56"/>
      <c r="D166" s="56"/>
      <c r="E166" s="57"/>
    </row>
    <row r="167" spans="2:5" ht="15.75" customHeight="1" x14ac:dyDescent="0.25">
      <c r="B167" s="56"/>
      <c r="C167" s="56"/>
      <c r="D167" s="56"/>
      <c r="E167" s="57"/>
    </row>
    <row r="168" spans="2:5" ht="15.75" customHeight="1" x14ac:dyDescent="0.25">
      <c r="B168" s="56"/>
      <c r="C168" s="56"/>
      <c r="D168" s="56"/>
      <c r="E168" s="57"/>
    </row>
    <row r="169" spans="2:5" ht="15.75" customHeight="1" x14ac:dyDescent="0.25">
      <c r="B169" s="56"/>
      <c r="C169" s="56"/>
      <c r="D169" s="56"/>
      <c r="E169" s="57"/>
    </row>
    <row r="170" spans="2:5" ht="15.75" customHeight="1" x14ac:dyDescent="0.25">
      <c r="B170" s="56"/>
      <c r="C170" s="56"/>
      <c r="D170" s="56"/>
      <c r="E170" s="57"/>
    </row>
    <row r="171" spans="2:5" ht="15.75" customHeight="1" x14ac:dyDescent="0.25">
      <c r="B171" s="56"/>
      <c r="C171" s="56"/>
      <c r="D171" s="56"/>
      <c r="E171" s="57"/>
    </row>
    <row r="172" spans="2:5" ht="15.75" customHeight="1" x14ac:dyDescent="0.25">
      <c r="B172" s="56"/>
      <c r="C172" s="56"/>
      <c r="D172" s="56"/>
      <c r="E172" s="57"/>
    </row>
    <row r="173" spans="2:5" ht="15.75" customHeight="1" x14ac:dyDescent="0.25">
      <c r="B173" s="56"/>
      <c r="C173" s="56"/>
      <c r="D173" s="56"/>
      <c r="E173" s="57"/>
    </row>
    <row r="174" spans="2:5" ht="15.75" customHeight="1" x14ac:dyDescent="0.25">
      <c r="B174" s="56"/>
      <c r="C174" s="56"/>
      <c r="D174" s="56"/>
      <c r="E174" s="57"/>
    </row>
    <row r="175" spans="2:5" ht="15.75" customHeight="1" x14ac:dyDescent="0.25">
      <c r="B175" s="56"/>
      <c r="C175" s="56"/>
      <c r="D175" s="56"/>
      <c r="E175" s="57"/>
    </row>
    <row r="176" spans="2:5" ht="15.75" customHeight="1" x14ac:dyDescent="0.25">
      <c r="B176" s="56"/>
      <c r="C176" s="56"/>
      <c r="D176" s="56"/>
      <c r="E176" s="57"/>
    </row>
    <row r="177" spans="2:5" ht="15.75" customHeight="1" x14ac:dyDescent="0.25">
      <c r="B177" s="56"/>
      <c r="C177" s="56"/>
      <c r="D177" s="56"/>
      <c r="E177" s="57"/>
    </row>
    <row r="178" spans="2:5" ht="15.75" customHeight="1" x14ac:dyDescent="0.25">
      <c r="B178" s="56"/>
      <c r="C178" s="56"/>
      <c r="D178" s="56"/>
      <c r="E178" s="57"/>
    </row>
    <row r="179" spans="2:5" ht="15.75" customHeight="1" x14ac:dyDescent="0.25">
      <c r="B179" s="56"/>
      <c r="C179" s="56"/>
      <c r="D179" s="56"/>
      <c r="E179" s="57"/>
    </row>
    <row r="180" spans="2:5" ht="15.75" customHeight="1" x14ac:dyDescent="0.25">
      <c r="B180" s="56"/>
      <c r="C180" s="56"/>
      <c r="D180" s="56"/>
      <c r="E180" s="57"/>
    </row>
    <row r="181" spans="2:5" ht="15.75" customHeight="1" x14ac:dyDescent="0.25">
      <c r="B181" s="56"/>
      <c r="C181" s="56"/>
      <c r="D181" s="56"/>
      <c r="E181" s="57"/>
    </row>
    <row r="182" spans="2:5" ht="15.75" customHeight="1" x14ac:dyDescent="0.25">
      <c r="B182" s="56"/>
      <c r="C182" s="56"/>
      <c r="D182" s="56"/>
      <c r="E182" s="57"/>
    </row>
    <row r="183" spans="2:5" ht="15.75" customHeight="1" x14ac:dyDescent="0.25">
      <c r="B183" s="56"/>
      <c r="C183" s="56"/>
      <c r="D183" s="56"/>
      <c r="E183" s="57"/>
    </row>
    <row r="184" spans="2:5" ht="15.75" customHeight="1" x14ac:dyDescent="0.25">
      <c r="B184" s="56"/>
      <c r="C184" s="56"/>
      <c r="D184" s="56"/>
      <c r="E184" s="57"/>
    </row>
    <row r="185" spans="2:5" ht="15.75" customHeight="1" x14ac:dyDescent="0.25">
      <c r="B185" s="56"/>
      <c r="C185" s="56"/>
      <c r="D185" s="56"/>
      <c r="E185" s="57"/>
    </row>
    <row r="186" spans="2:5" ht="15.75" customHeight="1" x14ac:dyDescent="0.25">
      <c r="B186" s="56"/>
      <c r="C186" s="56"/>
      <c r="D186" s="56"/>
      <c r="E186" s="57"/>
    </row>
    <row r="187" spans="2:5" ht="15.75" customHeight="1" x14ac:dyDescent="0.25">
      <c r="B187" s="56"/>
      <c r="C187" s="56"/>
      <c r="D187" s="56"/>
      <c r="E187" s="57"/>
    </row>
    <row r="188" spans="2:5" ht="15.75" customHeight="1" x14ac:dyDescent="0.25">
      <c r="B188" s="56"/>
      <c r="C188" s="56"/>
      <c r="D188" s="56"/>
      <c r="E188" s="57"/>
    </row>
    <row r="189" spans="2:5" ht="15.75" customHeight="1" x14ac:dyDescent="0.25">
      <c r="B189" s="56"/>
      <c r="C189" s="56"/>
      <c r="D189" s="56"/>
      <c r="E189" s="57"/>
    </row>
    <row r="190" spans="2:5" ht="15.75" customHeight="1" x14ac:dyDescent="0.25">
      <c r="B190" s="56"/>
      <c r="C190" s="56"/>
      <c r="D190" s="56"/>
      <c r="E190" s="57"/>
    </row>
    <row r="191" spans="2:5" ht="15.75" customHeight="1" x14ac:dyDescent="0.25">
      <c r="B191" s="56"/>
      <c r="C191" s="56"/>
      <c r="D191" s="56"/>
      <c r="E191" s="57"/>
    </row>
    <row r="192" spans="2:5" ht="15.75" customHeight="1" x14ac:dyDescent="0.25">
      <c r="B192" s="56"/>
      <c r="C192" s="56"/>
      <c r="D192" s="56"/>
      <c r="E192" s="57"/>
    </row>
    <row r="193" spans="2:5" ht="15.75" customHeight="1" x14ac:dyDescent="0.25">
      <c r="B193" s="56"/>
      <c r="C193" s="56"/>
      <c r="D193" s="56"/>
      <c r="E193" s="57"/>
    </row>
    <row r="194" spans="2:5" ht="15.75" customHeight="1" x14ac:dyDescent="0.25">
      <c r="B194" s="56"/>
      <c r="C194" s="56"/>
      <c r="D194" s="56"/>
      <c r="E194" s="57"/>
    </row>
    <row r="195" spans="2:5" ht="15.75" customHeight="1" x14ac:dyDescent="0.25">
      <c r="B195" s="56"/>
      <c r="C195" s="56"/>
      <c r="D195" s="56"/>
      <c r="E195" s="57"/>
    </row>
    <row r="196" spans="2:5" ht="15.75" customHeight="1" x14ac:dyDescent="0.25">
      <c r="B196" s="56"/>
      <c r="C196" s="56"/>
      <c r="D196" s="56"/>
      <c r="E196" s="57"/>
    </row>
    <row r="197" spans="2:5" ht="15.75" customHeight="1" x14ac:dyDescent="0.25">
      <c r="B197" s="56"/>
      <c r="C197" s="56"/>
      <c r="D197" s="56"/>
      <c r="E197" s="57"/>
    </row>
    <row r="198" spans="2:5" ht="15.75" customHeight="1" x14ac:dyDescent="0.25">
      <c r="B198" s="56"/>
      <c r="C198" s="56"/>
      <c r="D198" s="56"/>
      <c r="E198" s="57"/>
    </row>
    <row r="199" spans="2:5" ht="15.75" customHeight="1" x14ac:dyDescent="0.25">
      <c r="B199" s="56"/>
      <c r="C199" s="56"/>
      <c r="D199" s="56"/>
      <c r="E199" s="57"/>
    </row>
    <row r="200" spans="2:5" ht="15.75" customHeight="1" x14ac:dyDescent="0.25">
      <c r="B200" s="56"/>
      <c r="C200" s="56"/>
      <c r="D200" s="56"/>
      <c r="E200" s="57"/>
    </row>
    <row r="201" spans="2:5" ht="15.75" customHeight="1" x14ac:dyDescent="0.25">
      <c r="B201" s="56"/>
      <c r="C201" s="56"/>
      <c r="D201" s="56"/>
      <c r="E201" s="57"/>
    </row>
    <row r="202" spans="2:5" ht="15.75" customHeight="1" x14ac:dyDescent="0.25">
      <c r="B202" s="56"/>
      <c r="C202" s="56"/>
      <c r="D202" s="56"/>
      <c r="E202" s="57"/>
    </row>
    <row r="203" spans="2:5" ht="15.75" customHeight="1" x14ac:dyDescent="0.25">
      <c r="B203" s="56"/>
      <c r="C203" s="56"/>
      <c r="D203" s="56"/>
      <c r="E203" s="57"/>
    </row>
    <row r="204" spans="2:5" ht="15.75" customHeight="1" x14ac:dyDescent="0.25">
      <c r="B204" s="56"/>
      <c r="C204" s="56"/>
      <c r="D204" s="56"/>
      <c r="E204" s="57"/>
    </row>
    <row r="205" spans="2:5" ht="15.75" customHeight="1" x14ac:dyDescent="0.25">
      <c r="B205" s="56"/>
      <c r="C205" s="56"/>
      <c r="D205" s="56"/>
      <c r="E205" s="57"/>
    </row>
    <row r="206" spans="2:5" ht="15.75" customHeight="1" x14ac:dyDescent="0.25">
      <c r="B206" s="56"/>
      <c r="C206" s="56"/>
      <c r="D206" s="56"/>
      <c r="E206" s="57"/>
    </row>
    <row r="207" spans="2:5" ht="15.75" customHeight="1" x14ac:dyDescent="0.25">
      <c r="B207" s="56"/>
      <c r="C207" s="56"/>
      <c r="D207" s="56"/>
      <c r="E207" s="57"/>
    </row>
    <row r="208" spans="2:5" ht="15.75" customHeight="1" x14ac:dyDescent="0.25">
      <c r="B208" s="56"/>
      <c r="C208" s="56"/>
      <c r="D208" s="56"/>
      <c r="E208" s="57"/>
    </row>
    <row r="209" spans="2:5" ht="15.75" customHeight="1" x14ac:dyDescent="0.25">
      <c r="B209" s="56"/>
      <c r="C209" s="56"/>
      <c r="D209" s="56"/>
      <c r="E209" s="57"/>
    </row>
    <row r="210" spans="2:5" ht="15.75" customHeight="1" x14ac:dyDescent="0.25">
      <c r="B210" s="56"/>
      <c r="C210" s="56"/>
      <c r="D210" s="56"/>
      <c r="E210" s="57"/>
    </row>
    <row r="211" spans="2:5" ht="15.75" customHeight="1" x14ac:dyDescent="0.25">
      <c r="B211" s="56"/>
      <c r="C211" s="56"/>
      <c r="D211" s="56"/>
      <c r="E211" s="57"/>
    </row>
    <row r="212" spans="2:5" ht="15.75" customHeight="1" x14ac:dyDescent="0.25">
      <c r="B212" s="56"/>
      <c r="C212" s="56"/>
      <c r="D212" s="56"/>
      <c r="E212" s="57"/>
    </row>
    <row r="213" spans="2:5" ht="15.75" customHeight="1" x14ac:dyDescent="0.25">
      <c r="B213" s="56"/>
      <c r="C213" s="56"/>
      <c r="D213" s="56"/>
      <c r="E213" s="57"/>
    </row>
    <row r="214" spans="2:5" ht="15.75" customHeight="1" x14ac:dyDescent="0.25">
      <c r="B214" s="56"/>
      <c r="C214" s="56"/>
      <c r="D214" s="56"/>
      <c r="E214" s="57"/>
    </row>
    <row r="215" spans="2:5" ht="15.75" customHeight="1" x14ac:dyDescent="0.25">
      <c r="B215" s="56"/>
      <c r="C215" s="56"/>
      <c r="D215" s="56"/>
      <c r="E215" s="57"/>
    </row>
    <row r="216" spans="2:5" ht="15.75" customHeight="1" x14ac:dyDescent="0.25">
      <c r="B216" s="56"/>
      <c r="C216" s="56"/>
      <c r="D216" s="56"/>
      <c r="E216" s="57"/>
    </row>
    <row r="217" spans="2:5" ht="15.75" customHeight="1" x14ac:dyDescent="0.25">
      <c r="B217" s="56"/>
      <c r="C217" s="56"/>
      <c r="D217" s="56"/>
      <c r="E217" s="57"/>
    </row>
    <row r="218" spans="2:5" ht="15.75" customHeight="1" x14ac:dyDescent="0.25">
      <c r="B218" s="56"/>
      <c r="C218" s="56"/>
      <c r="D218" s="56"/>
      <c r="E218" s="57"/>
    </row>
    <row r="219" spans="2:5" ht="15.75" customHeight="1" x14ac:dyDescent="0.25">
      <c r="B219" s="56"/>
      <c r="C219" s="56"/>
      <c r="D219" s="56"/>
      <c r="E219" s="57"/>
    </row>
    <row r="220" spans="2:5" ht="15.75" customHeight="1" x14ac:dyDescent="0.25">
      <c r="B220" s="56"/>
      <c r="C220" s="56"/>
      <c r="D220" s="56"/>
      <c r="E220" s="57"/>
    </row>
    <row r="221" spans="2:5" ht="15.75" customHeight="1" x14ac:dyDescent="0.25">
      <c r="B221" s="56"/>
      <c r="C221" s="56"/>
      <c r="D221" s="56"/>
      <c r="E221" s="57"/>
    </row>
    <row r="222" spans="2:5" ht="15.75" customHeight="1" x14ac:dyDescent="0.25">
      <c r="B222" s="56"/>
      <c r="C222" s="56"/>
      <c r="D222" s="56"/>
      <c r="E222" s="57"/>
    </row>
    <row r="223" spans="2:5" ht="15.75" customHeight="1" x14ac:dyDescent="0.25">
      <c r="B223" s="56"/>
      <c r="C223" s="56"/>
      <c r="D223" s="56"/>
      <c r="E223" s="57"/>
    </row>
    <row r="224" spans="2:5" ht="15.75" customHeight="1" x14ac:dyDescent="0.25">
      <c r="B224" s="56"/>
      <c r="C224" s="56"/>
      <c r="D224" s="56"/>
      <c r="E224" s="57"/>
    </row>
    <row r="225" spans="2:5" ht="15.75" customHeight="1" x14ac:dyDescent="0.25">
      <c r="B225" s="56"/>
      <c r="C225" s="56"/>
      <c r="D225" s="56"/>
      <c r="E225" s="57"/>
    </row>
    <row r="226" spans="2:5" ht="15.75" customHeight="1" x14ac:dyDescent="0.25">
      <c r="B226" s="56"/>
      <c r="C226" s="56"/>
      <c r="D226" s="56"/>
      <c r="E226" s="57"/>
    </row>
    <row r="227" spans="2:5" ht="15.75" customHeight="1" x14ac:dyDescent="0.25">
      <c r="B227" s="56"/>
      <c r="C227" s="56"/>
      <c r="D227" s="56"/>
      <c r="E227" s="57"/>
    </row>
    <row r="228" spans="2:5" ht="15.75" customHeight="1" x14ac:dyDescent="0.25">
      <c r="B228" s="56"/>
      <c r="C228" s="56"/>
      <c r="D228" s="56"/>
      <c r="E228" s="57"/>
    </row>
    <row r="229" spans="2:5" ht="15.75" customHeight="1" x14ac:dyDescent="0.25">
      <c r="B229" s="56"/>
      <c r="C229" s="56"/>
      <c r="D229" s="56"/>
      <c r="E229" s="57"/>
    </row>
    <row r="230" spans="2:5" ht="15.75" customHeight="1" x14ac:dyDescent="0.25">
      <c r="B230" s="56"/>
      <c r="C230" s="56"/>
      <c r="D230" s="56"/>
      <c r="E230" s="57"/>
    </row>
    <row r="231" spans="2:5" ht="15.75" customHeight="1" x14ac:dyDescent="0.25">
      <c r="B231" s="56"/>
      <c r="C231" s="56"/>
      <c r="D231" s="56"/>
      <c r="E231" s="57"/>
    </row>
    <row r="232" spans="2:5" ht="15.75" customHeight="1" x14ac:dyDescent="0.25">
      <c r="B232" s="56"/>
      <c r="C232" s="56"/>
      <c r="D232" s="56"/>
      <c r="E232" s="57"/>
    </row>
    <row r="233" spans="2:5" ht="15.75" customHeight="1" x14ac:dyDescent="0.25">
      <c r="B233" s="56"/>
      <c r="C233" s="56"/>
      <c r="D233" s="56"/>
      <c r="E233" s="57"/>
    </row>
    <row r="234" spans="2:5" ht="15.75" customHeight="1" x14ac:dyDescent="0.25">
      <c r="B234" s="56"/>
      <c r="C234" s="56"/>
      <c r="D234" s="56"/>
      <c r="E234" s="57"/>
    </row>
    <row r="235" spans="2:5" ht="15.75" customHeight="1" x14ac:dyDescent="0.25">
      <c r="B235" s="56"/>
      <c r="C235" s="56"/>
      <c r="D235" s="56"/>
      <c r="E235" s="57"/>
    </row>
    <row r="236" spans="2:5" ht="15.75" customHeight="1" x14ac:dyDescent="0.25">
      <c r="B236" s="56"/>
      <c r="C236" s="56"/>
      <c r="D236" s="56"/>
      <c r="E236" s="57"/>
    </row>
    <row r="237" spans="2:5" ht="15.75" customHeight="1" x14ac:dyDescent="0.25">
      <c r="B237" s="56"/>
      <c r="C237" s="56"/>
      <c r="D237" s="56"/>
      <c r="E237" s="57"/>
    </row>
    <row r="238" spans="2:5" ht="15.75" customHeight="1" x14ac:dyDescent="0.25">
      <c r="B238" s="56"/>
      <c r="C238" s="56"/>
      <c r="D238" s="56"/>
      <c r="E238" s="57"/>
    </row>
    <row r="239" spans="2:5" ht="15.75" customHeight="1" x14ac:dyDescent="0.25">
      <c r="B239" s="56"/>
      <c r="C239" s="56"/>
      <c r="D239" s="56"/>
      <c r="E239" s="57"/>
    </row>
    <row r="240" spans="2:5" ht="15.75" customHeight="1" x14ac:dyDescent="0.25">
      <c r="B240" s="56"/>
      <c r="C240" s="56"/>
      <c r="D240" s="56"/>
      <c r="E240" s="57"/>
    </row>
    <row r="241" spans="2:5" ht="15.75" customHeight="1" x14ac:dyDescent="0.25">
      <c r="B241" s="56"/>
      <c r="C241" s="56"/>
      <c r="D241" s="56"/>
      <c r="E241" s="57"/>
    </row>
    <row r="242" spans="2:5" ht="15.75" customHeight="1" x14ac:dyDescent="0.25">
      <c r="B242" s="56"/>
      <c r="C242" s="56"/>
      <c r="D242" s="56"/>
      <c r="E242" s="57"/>
    </row>
    <row r="243" spans="2:5" ht="15.75" customHeight="1" x14ac:dyDescent="0.25">
      <c r="B243" s="56"/>
      <c r="C243" s="56"/>
      <c r="D243" s="56"/>
      <c r="E243" s="57"/>
    </row>
    <row r="244" spans="2:5" ht="15.75" customHeight="1" x14ac:dyDescent="0.25">
      <c r="B244" s="56"/>
      <c r="C244" s="56"/>
      <c r="D244" s="56"/>
      <c r="E244" s="57"/>
    </row>
    <row r="245" spans="2:5" ht="15.75" customHeight="1" x14ac:dyDescent="0.25">
      <c r="B245" s="56"/>
      <c r="C245" s="56"/>
      <c r="D245" s="56"/>
      <c r="E245" s="57"/>
    </row>
    <row r="246" spans="2:5" ht="15.75" customHeight="1" x14ac:dyDescent="0.25">
      <c r="B246" s="56"/>
      <c r="C246" s="56"/>
      <c r="D246" s="56"/>
      <c r="E246" s="57"/>
    </row>
    <row r="247" spans="2:5" ht="15.75" customHeight="1" x14ac:dyDescent="0.25">
      <c r="B247" s="56"/>
      <c r="C247" s="56"/>
      <c r="D247" s="56"/>
      <c r="E247" s="57"/>
    </row>
    <row r="248" spans="2:5" ht="15.75" customHeight="1" x14ac:dyDescent="0.25">
      <c r="B248" s="56"/>
      <c r="C248" s="56"/>
      <c r="D248" s="56"/>
      <c r="E248" s="57"/>
    </row>
    <row r="249" spans="2:5" ht="15.75" customHeight="1" x14ac:dyDescent="0.25">
      <c r="B249" s="56"/>
      <c r="C249" s="56"/>
      <c r="D249" s="56"/>
      <c r="E249" s="57"/>
    </row>
    <row r="250" spans="2:5" ht="15.75" customHeight="1" x14ac:dyDescent="0.25">
      <c r="B250" s="56"/>
      <c r="C250" s="56"/>
      <c r="D250" s="56"/>
      <c r="E250" s="57"/>
    </row>
    <row r="251" spans="2:5" ht="15.75" customHeight="1" x14ac:dyDescent="0.25">
      <c r="B251" s="56"/>
      <c r="C251" s="56"/>
      <c r="D251" s="56"/>
      <c r="E251" s="57"/>
    </row>
    <row r="252" spans="2:5" ht="15.75" customHeight="1" x14ac:dyDescent="0.25">
      <c r="B252" s="56"/>
      <c r="C252" s="56"/>
      <c r="D252" s="56"/>
      <c r="E252" s="57"/>
    </row>
    <row r="253" spans="2:5" ht="15.75" customHeight="1" x14ac:dyDescent="0.25">
      <c r="B253" s="56"/>
      <c r="C253" s="56"/>
      <c r="D253" s="56"/>
      <c r="E253" s="57"/>
    </row>
    <row r="254" spans="2:5" ht="15.75" customHeight="1" x14ac:dyDescent="0.25">
      <c r="B254" s="56"/>
      <c r="C254" s="56"/>
      <c r="D254" s="56"/>
      <c r="E254" s="57"/>
    </row>
    <row r="255" spans="2:5" ht="15.75" customHeight="1" x14ac:dyDescent="0.25">
      <c r="B255" s="56"/>
      <c r="C255" s="56"/>
      <c r="D255" s="56"/>
      <c r="E255" s="57"/>
    </row>
    <row r="256" spans="2:5" ht="15.75" customHeight="1" x14ac:dyDescent="0.25">
      <c r="B256" s="56"/>
      <c r="C256" s="56"/>
      <c r="D256" s="56"/>
      <c r="E256" s="57"/>
    </row>
    <row r="257" spans="2:5" ht="15.75" customHeight="1" x14ac:dyDescent="0.25">
      <c r="B257" s="56"/>
      <c r="C257" s="56"/>
      <c r="D257" s="56"/>
      <c r="E257" s="57"/>
    </row>
    <row r="258" spans="2:5" ht="15.75" customHeight="1" x14ac:dyDescent="0.25">
      <c r="B258" s="56"/>
      <c r="C258" s="56"/>
      <c r="D258" s="56"/>
      <c r="E258" s="57"/>
    </row>
    <row r="259" spans="2:5" ht="15.75" customHeight="1" x14ac:dyDescent="0.25">
      <c r="B259" s="56"/>
      <c r="C259" s="56"/>
      <c r="D259" s="56"/>
      <c r="E259" s="57"/>
    </row>
    <row r="260" spans="2:5" ht="15.75" customHeight="1" x14ac:dyDescent="0.25">
      <c r="B260" s="56"/>
      <c r="C260" s="56"/>
      <c r="D260" s="56"/>
      <c r="E260" s="57"/>
    </row>
    <row r="261" spans="2:5" ht="15.75" customHeight="1" x14ac:dyDescent="0.25">
      <c r="B261" s="56"/>
      <c r="C261" s="56"/>
      <c r="D261" s="56"/>
      <c r="E261" s="57"/>
    </row>
    <row r="262" spans="2:5" ht="15.75" customHeight="1" x14ac:dyDescent="0.25">
      <c r="B262" s="56"/>
      <c r="C262" s="56"/>
      <c r="D262" s="56"/>
      <c r="E262" s="57"/>
    </row>
    <row r="263" spans="2:5" ht="15.75" customHeight="1" x14ac:dyDescent="0.25">
      <c r="B263" s="56"/>
      <c r="C263" s="56"/>
      <c r="D263" s="56"/>
      <c r="E263" s="57"/>
    </row>
    <row r="264" spans="2:5" ht="15.75" customHeight="1" x14ac:dyDescent="0.25">
      <c r="B264" s="56"/>
      <c r="C264" s="56"/>
      <c r="D264" s="56"/>
      <c r="E264" s="57"/>
    </row>
    <row r="265" spans="2:5" ht="15.75" customHeight="1" x14ac:dyDescent="0.25">
      <c r="B265" s="56"/>
      <c r="C265" s="56"/>
      <c r="D265" s="56"/>
      <c r="E265" s="57"/>
    </row>
    <row r="266" spans="2:5" ht="15.75" customHeight="1" x14ac:dyDescent="0.25">
      <c r="B266" s="56"/>
      <c r="C266" s="56"/>
      <c r="D266" s="56"/>
      <c r="E266" s="57"/>
    </row>
    <row r="267" spans="2:5" ht="15.75" customHeight="1" x14ac:dyDescent="0.25">
      <c r="B267" s="56"/>
      <c r="C267" s="56"/>
      <c r="D267" s="56"/>
      <c r="E267" s="57"/>
    </row>
    <row r="268" spans="2:5" ht="15.75" customHeight="1" x14ac:dyDescent="0.25">
      <c r="B268" s="56"/>
      <c r="C268" s="56"/>
      <c r="D268" s="56"/>
      <c r="E268" s="57"/>
    </row>
    <row r="269" spans="2:5" ht="15.75" customHeight="1" x14ac:dyDescent="0.25">
      <c r="B269" s="56"/>
      <c r="C269" s="56"/>
      <c r="D269" s="56"/>
      <c r="E269" s="57"/>
    </row>
    <row r="270" spans="2:5" ht="15.75" customHeight="1" x14ac:dyDescent="0.25">
      <c r="B270" s="56"/>
      <c r="C270" s="56"/>
      <c r="D270" s="56"/>
      <c r="E270" s="57"/>
    </row>
    <row r="271" spans="2:5" ht="15.75" customHeight="1" x14ac:dyDescent="0.25">
      <c r="B271" s="56"/>
      <c r="C271" s="56"/>
      <c r="D271" s="56"/>
      <c r="E271" s="57"/>
    </row>
    <row r="272" spans="2:5" ht="15.75" customHeight="1" x14ac:dyDescent="0.25">
      <c r="B272" s="56"/>
      <c r="C272" s="56"/>
      <c r="D272" s="56"/>
      <c r="E272" s="57"/>
    </row>
    <row r="273" spans="2:5" ht="15.75" customHeight="1" x14ac:dyDescent="0.25">
      <c r="B273" s="56"/>
      <c r="C273" s="56"/>
      <c r="D273" s="56"/>
      <c r="E273" s="57"/>
    </row>
    <row r="274" spans="2:5" ht="15.75" customHeight="1" x14ac:dyDescent="0.25">
      <c r="B274" s="56"/>
      <c r="C274" s="56"/>
      <c r="D274" s="56"/>
      <c r="E274" s="57"/>
    </row>
    <row r="275" spans="2:5" ht="15.75" customHeight="1" x14ac:dyDescent="0.25">
      <c r="B275" s="56"/>
      <c r="C275" s="56"/>
      <c r="D275" s="56"/>
      <c r="E275" s="57"/>
    </row>
    <row r="276" spans="2:5" ht="15.75" customHeight="1" x14ac:dyDescent="0.25">
      <c r="B276" s="56"/>
      <c r="C276" s="56"/>
      <c r="D276" s="56"/>
      <c r="E276" s="57"/>
    </row>
    <row r="277" spans="2:5" ht="15.75" customHeight="1" x14ac:dyDescent="0.25">
      <c r="B277" s="56"/>
      <c r="C277" s="56"/>
      <c r="D277" s="56"/>
      <c r="E277" s="57"/>
    </row>
    <row r="278" spans="2:5" ht="15.75" customHeight="1" x14ac:dyDescent="0.25">
      <c r="B278" s="56"/>
      <c r="C278" s="56"/>
      <c r="D278" s="56"/>
      <c r="E278" s="57"/>
    </row>
    <row r="279" spans="2:5" ht="15.75" customHeight="1" x14ac:dyDescent="0.25">
      <c r="B279" s="56"/>
      <c r="C279" s="56"/>
      <c r="D279" s="56"/>
      <c r="E279" s="57"/>
    </row>
    <row r="280" spans="2:5" ht="15.75" customHeight="1" x14ac:dyDescent="0.25">
      <c r="B280" s="56"/>
      <c r="C280" s="56"/>
      <c r="D280" s="56"/>
      <c r="E280" s="57"/>
    </row>
    <row r="281" spans="2:5" ht="15.75" customHeight="1" x14ac:dyDescent="0.25">
      <c r="B281" s="56"/>
      <c r="C281" s="56"/>
      <c r="D281" s="56"/>
      <c r="E281" s="57"/>
    </row>
    <row r="282" spans="2:5" ht="15.75" customHeight="1" x14ac:dyDescent="0.25">
      <c r="B282" s="56"/>
      <c r="C282" s="56"/>
      <c r="D282" s="56"/>
      <c r="E282" s="57"/>
    </row>
    <row r="283" spans="2:5" ht="15.75" customHeight="1" x14ac:dyDescent="0.25">
      <c r="B283" s="56"/>
      <c r="C283" s="56"/>
      <c r="D283" s="56"/>
      <c r="E283" s="57"/>
    </row>
    <row r="284" spans="2:5" ht="15.75" customHeight="1" x14ac:dyDescent="0.25">
      <c r="B284" s="56"/>
      <c r="C284" s="56"/>
      <c r="D284" s="56"/>
      <c r="E284" s="57"/>
    </row>
    <row r="285" spans="2:5" ht="15.75" customHeight="1" x14ac:dyDescent="0.25">
      <c r="B285" s="56"/>
      <c r="C285" s="56"/>
      <c r="D285" s="56"/>
      <c r="E285" s="57"/>
    </row>
    <row r="286" spans="2:5" ht="15.75" customHeight="1" x14ac:dyDescent="0.25">
      <c r="B286" s="56"/>
      <c r="C286" s="56"/>
      <c r="D286" s="56"/>
      <c r="E286" s="57"/>
    </row>
    <row r="287" spans="2:5" ht="15.75" customHeight="1" x14ac:dyDescent="0.25">
      <c r="B287" s="56"/>
      <c r="C287" s="56"/>
      <c r="D287" s="56"/>
      <c r="E287" s="57"/>
    </row>
    <row r="288" spans="2:5" ht="15.75" customHeight="1" x14ac:dyDescent="0.25">
      <c r="B288" s="56"/>
      <c r="C288" s="56"/>
      <c r="D288" s="56"/>
      <c r="E288" s="57"/>
    </row>
    <row r="289" spans="2:5" ht="15.75" customHeight="1" x14ac:dyDescent="0.25">
      <c r="B289" s="56"/>
      <c r="C289" s="56"/>
      <c r="D289" s="56"/>
      <c r="E289" s="57"/>
    </row>
    <row r="290" spans="2:5" ht="15.75" customHeight="1" x14ac:dyDescent="0.25">
      <c r="B290" s="56"/>
      <c r="C290" s="56"/>
      <c r="D290" s="56"/>
      <c r="E290" s="57"/>
    </row>
    <row r="291" spans="2:5" ht="15.75" customHeight="1" x14ac:dyDescent="0.25">
      <c r="B291" s="56"/>
      <c r="C291" s="56"/>
      <c r="D291" s="56"/>
      <c r="E291" s="57"/>
    </row>
    <row r="292" spans="2:5" ht="15.75" customHeight="1" x14ac:dyDescent="0.25">
      <c r="B292" s="56"/>
      <c r="C292" s="56"/>
      <c r="D292" s="56"/>
      <c r="E292" s="57"/>
    </row>
    <row r="293" spans="2:5" ht="15.75" customHeight="1" x14ac:dyDescent="0.25">
      <c r="B293" s="56"/>
      <c r="C293" s="56"/>
      <c r="D293" s="56"/>
      <c r="E293" s="57"/>
    </row>
    <row r="294" spans="2:5" ht="15.75" customHeight="1" x14ac:dyDescent="0.25">
      <c r="B294" s="56"/>
      <c r="C294" s="56"/>
      <c r="D294" s="56"/>
      <c r="E294" s="57"/>
    </row>
    <row r="295" spans="2:5" ht="15.75" customHeight="1" x14ac:dyDescent="0.25">
      <c r="B295" s="56"/>
      <c r="C295" s="56"/>
      <c r="D295" s="56"/>
      <c r="E295" s="57"/>
    </row>
    <row r="296" spans="2:5" ht="15.75" customHeight="1" x14ac:dyDescent="0.25">
      <c r="B296" s="56"/>
      <c r="C296" s="56"/>
      <c r="D296" s="56"/>
      <c r="E296" s="57"/>
    </row>
    <row r="297" spans="2:5" ht="15.75" customHeight="1" x14ac:dyDescent="0.25">
      <c r="B297" s="56"/>
      <c r="C297" s="56"/>
      <c r="D297" s="56"/>
      <c r="E297" s="57"/>
    </row>
    <row r="298" spans="2:5" ht="15.75" customHeight="1" x14ac:dyDescent="0.25">
      <c r="B298" s="56"/>
      <c r="C298" s="56"/>
      <c r="D298" s="56"/>
      <c r="E298" s="57"/>
    </row>
    <row r="299" spans="2:5" ht="15.75" customHeight="1" x14ac:dyDescent="0.25">
      <c r="B299" s="56"/>
      <c r="C299" s="56"/>
      <c r="D299" s="56"/>
      <c r="E299" s="57"/>
    </row>
    <row r="300" spans="2:5" ht="15.75" customHeight="1" x14ac:dyDescent="0.25">
      <c r="B300" s="56"/>
      <c r="C300" s="56"/>
      <c r="D300" s="56"/>
      <c r="E300" s="57"/>
    </row>
    <row r="301" spans="2:5" ht="15.75" customHeight="1" x14ac:dyDescent="0.25">
      <c r="B301" s="56"/>
      <c r="C301" s="56"/>
      <c r="D301" s="56"/>
      <c r="E301" s="57"/>
    </row>
    <row r="302" spans="2:5" ht="15.75" customHeight="1" x14ac:dyDescent="0.25">
      <c r="B302" s="56"/>
      <c r="C302" s="56"/>
      <c r="D302" s="56"/>
      <c r="E302" s="57"/>
    </row>
    <row r="303" spans="2:5" ht="15.75" customHeight="1" x14ac:dyDescent="0.25">
      <c r="B303" s="56"/>
      <c r="C303" s="56"/>
      <c r="D303" s="56"/>
      <c r="E303" s="57"/>
    </row>
    <row r="304" spans="2:5" ht="15.75" customHeight="1" x14ac:dyDescent="0.25">
      <c r="B304" s="56"/>
      <c r="C304" s="56"/>
      <c r="D304" s="56"/>
      <c r="E304" s="57"/>
    </row>
    <row r="305" spans="2:5" ht="15.75" customHeight="1" x14ac:dyDescent="0.25">
      <c r="B305" s="56"/>
      <c r="C305" s="56"/>
      <c r="D305" s="56"/>
      <c r="E305" s="57"/>
    </row>
    <row r="306" spans="2:5" ht="15.75" customHeight="1" x14ac:dyDescent="0.25">
      <c r="B306" s="56"/>
      <c r="C306" s="56"/>
      <c r="D306" s="56"/>
      <c r="E306" s="57"/>
    </row>
    <row r="307" spans="2:5" ht="15.75" customHeight="1" x14ac:dyDescent="0.25">
      <c r="B307" s="56"/>
      <c r="C307" s="56"/>
      <c r="D307" s="56"/>
      <c r="E307" s="57"/>
    </row>
    <row r="308" spans="2:5" ht="15.75" customHeight="1" x14ac:dyDescent="0.25">
      <c r="B308" s="56"/>
      <c r="C308" s="56"/>
      <c r="D308" s="56"/>
      <c r="E308" s="57"/>
    </row>
    <row r="309" spans="2:5" ht="15.75" customHeight="1" x14ac:dyDescent="0.25">
      <c r="B309" s="56"/>
      <c r="C309" s="56"/>
      <c r="D309" s="56"/>
      <c r="E309" s="57"/>
    </row>
    <row r="310" spans="2:5" ht="15.75" customHeight="1" x14ac:dyDescent="0.25">
      <c r="B310" s="56"/>
      <c r="C310" s="56"/>
      <c r="D310" s="56"/>
      <c r="E310" s="57"/>
    </row>
    <row r="311" spans="2:5" ht="15.75" customHeight="1" x14ac:dyDescent="0.25">
      <c r="B311" s="56"/>
      <c r="C311" s="56"/>
      <c r="D311" s="56"/>
      <c r="E311" s="57"/>
    </row>
    <row r="312" spans="2:5" ht="15.75" customHeight="1" x14ac:dyDescent="0.25">
      <c r="B312" s="56"/>
      <c r="C312" s="56"/>
      <c r="D312" s="56"/>
      <c r="E312" s="57"/>
    </row>
    <row r="313" spans="2:5" ht="15.75" customHeight="1" x14ac:dyDescent="0.25">
      <c r="B313" s="56"/>
      <c r="C313" s="56"/>
      <c r="D313" s="56"/>
      <c r="E313" s="57"/>
    </row>
    <row r="314" spans="2:5" ht="15.75" customHeight="1" x14ac:dyDescent="0.25">
      <c r="B314" s="56"/>
      <c r="C314" s="56"/>
      <c r="D314" s="56"/>
      <c r="E314" s="57"/>
    </row>
    <row r="315" spans="2:5" ht="15.75" customHeight="1" x14ac:dyDescent="0.25">
      <c r="B315" s="56"/>
      <c r="C315" s="56"/>
      <c r="D315" s="56"/>
      <c r="E315" s="57"/>
    </row>
    <row r="316" spans="2:5" ht="15.75" customHeight="1" x14ac:dyDescent="0.25">
      <c r="B316" s="56"/>
      <c r="C316" s="56"/>
      <c r="D316" s="56"/>
      <c r="E316" s="57"/>
    </row>
    <row r="317" spans="2:5" ht="15.75" customHeight="1" x14ac:dyDescent="0.25">
      <c r="B317" s="56"/>
      <c r="C317" s="56"/>
      <c r="D317" s="56"/>
      <c r="E317" s="57"/>
    </row>
    <row r="318" spans="2:5" ht="15.75" customHeight="1" x14ac:dyDescent="0.25">
      <c r="B318" s="56"/>
      <c r="C318" s="56"/>
      <c r="D318" s="56"/>
      <c r="E318" s="57"/>
    </row>
    <row r="319" spans="2:5" ht="15.75" customHeight="1" x14ac:dyDescent="0.25">
      <c r="B319" s="56"/>
      <c r="C319" s="56"/>
      <c r="D319" s="56"/>
      <c r="E319" s="57"/>
    </row>
    <row r="320" spans="2:5" ht="15.75" customHeight="1" x14ac:dyDescent="0.25">
      <c r="B320" s="56"/>
      <c r="C320" s="56"/>
      <c r="D320" s="56"/>
      <c r="E320" s="57"/>
    </row>
    <row r="321" spans="2:5" ht="15.75" customHeight="1" x14ac:dyDescent="0.25">
      <c r="B321" s="56"/>
      <c r="C321" s="56"/>
      <c r="D321" s="56"/>
      <c r="E321" s="57"/>
    </row>
    <row r="322" spans="2:5" ht="15.75" customHeight="1" x14ac:dyDescent="0.25">
      <c r="B322" s="56"/>
      <c r="C322" s="56"/>
      <c r="D322" s="56"/>
      <c r="E322" s="57"/>
    </row>
    <row r="323" spans="2:5" ht="15.75" customHeight="1" x14ac:dyDescent="0.25">
      <c r="B323" s="56"/>
      <c r="C323" s="56"/>
      <c r="D323" s="56"/>
      <c r="E323" s="57"/>
    </row>
    <row r="324" spans="2:5" ht="15.75" customHeight="1" x14ac:dyDescent="0.25">
      <c r="B324" s="56"/>
      <c r="C324" s="56"/>
      <c r="D324" s="56"/>
      <c r="E324" s="57"/>
    </row>
    <row r="325" spans="2:5" ht="15.75" customHeight="1" x14ac:dyDescent="0.25">
      <c r="B325" s="56"/>
      <c r="C325" s="56"/>
      <c r="D325" s="56"/>
      <c r="E325" s="57"/>
    </row>
    <row r="326" spans="2:5" ht="15.75" customHeight="1" x14ac:dyDescent="0.25">
      <c r="B326" s="56"/>
      <c r="C326" s="56"/>
      <c r="D326" s="56"/>
      <c r="E326" s="57"/>
    </row>
    <row r="327" spans="2:5" ht="15.75" customHeight="1" x14ac:dyDescent="0.25">
      <c r="B327" s="56"/>
      <c r="C327" s="56"/>
      <c r="D327" s="56"/>
      <c r="E327" s="57"/>
    </row>
    <row r="328" spans="2:5" ht="15.75" customHeight="1" x14ac:dyDescent="0.25">
      <c r="B328" s="56"/>
      <c r="C328" s="56"/>
      <c r="D328" s="56"/>
      <c r="E328" s="57"/>
    </row>
    <row r="329" spans="2:5" ht="15.75" customHeight="1" x14ac:dyDescent="0.25">
      <c r="B329" s="56"/>
      <c r="C329" s="56"/>
      <c r="D329" s="56"/>
      <c r="E329" s="57"/>
    </row>
    <row r="330" spans="2:5" ht="15.75" customHeight="1" x14ac:dyDescent="0.25">
      <c r="B330" s="56"/>
      <c r="C330" s="56"/>
      <c r="D330" s="56"/>
      <c r="E330" s="57"/>
    </row>
    <row r="331" spans="2:5" ht="15.75" customHeight="1" x14ac:dyDescent="0.25">
      <c r="B331" s="56"/>
      <c r="C331" s="56"/>
      <c r="D331" s="56"/>
      <c r="E331" s="57"/>
    </row>
    <row r="332" spans="2:5" ht="15.75" customHeight="1" x14ac:dyDescent="0.25">
      <c r="B332" s="56"/>
      <c r="C332" s="56"/>
      <c r="D332" s="56"/>
      <c r="E332" s="57"/>
    </row>
    <row r="333" spans="2:5" ht="15.75" customHeight="1" x14ac:dyDescent="0.25">
      <c r="B333" s="56"/>
      <c r="C333" s="56"/>
      <c r="D333" s="56"/>
      <c r="E333" s="57"/>
    </row>
    <row r="334" spans="2:5" ht="15.75" customHeight="1" x14ac:dyDescent="0.25">
      <c r="B334" s="56"/>
      <c r="C334" s="56"/>
      <c r="D334" s="56"/>
      <c r="E334" s="57"/>
    </row>
    <row r="335" spans="2:5" ht="15.75" customHeight="1" x14ac:dyDescent="0.25">
      <c r="B335" s="56"/>
      <c r="C335" s="56"/>
      <c r="D335" s="56"/>
      <c r="E335" s="57"/>
    </row>
    <row r="336" spans="2:5" ht="15.75" customHeight="1" x14ac:dyDescent="0.25">
      <c r="B336" s="56"/>
      <c r="C336" s="56"/>
      <c r="D336" s="56"/>
      <c r="E336" s="57"/>
    </row>
    <row r="337" spans="2:5" ht="15.75" customHeight="1" x14ac:dyDescent="0.25">
      <c r="B337" s="56"/>
      <c r="C337" s="56"/>
      <c r="D337" s="56"/>
      <c r="E337" s="57"/>
    </row>
    <row r="338" spans="2:5" ht="15.75" customHeight="1" x14ac:dyDescent="0.25">
      <c r="B338" s="56"/>
      <c r="C338" s="56"/>
      <c r="D338" s="56"/>
      <c r="E338" s="57"/>
    </row>
    <row r="339" spans="2:5" ht="15.75" customHeight="1" x14ac:dyDescent="0.25">
      <c r="B339" s="56"/>
      <c r="C339" s="56"/>
      <c r="D339" s="56"/>
      <c r="E339" s="57"/>
    </row>
    <row r="340" spans="2:5" ht="15.75" customHeight="1" x14ac:dyDescent="0.25">
      <c r="B340" s="56"/>
      <c r="C340" s="56"/>
      <c r="D340" s="56"/>
      <c r="E340" s="57"/>
    </row>
    <row r="341" spans="2:5" ht="15.75" customHeight="1" x14ac:dyDescent="0.25">
      <c r="B341" s="56"/>
      <c r="C341" s="56"/>
      <c r="D341" s="56"/>
      <c r="E341" s="57"/>
    </row>
    <row r="342" spans="2:5" ht="15.75" customHeight="1" x14ac:dyDescent="0.25">
      <c r="B342" s="56"/>
      <c r="C342" s="56"/>
      <c r="D342" s="56"/>
      <c r="E342" s="57"/>
    </row>
    <row r="343" spans="2:5" ht="15.75" customHeight="1" x14ac:dyDescent="0.25">
      <c r="B343" s="56"/>
      <c r="C343" s="56"/>
      <c r="D343" s="56"/>
      <c r="E343" s="57"/>
    </row>
    <row r="344" spans="2:5" ht="15.75" customHeight="1" x14ac:dyDescent="0.25">
      <c r="B344" s="56"/>
      <c r="C344" s="56"/>
      <c r="D344" s="56"/>
      <c r="E344" s="57"/>
    </row>
    <row r="345" spans="2:5" ht="15.75" customHeight="1" x14ac:dyDescent="0.25">
      <c r="B345" s="56"/>
      <c r="C345" s="56"/>
      <c r="D345" s="56"/>
      <c r="E345" s="57"/>
    </row>
    <row r="346" spans="2:5" ht="15.75" customHeight="1" x14ac:dyDescent="0.25">
      <c r="B346" s="56"/>
      <c r="C346" s="56"/>
      <c r="D346" s="56"/>
      <c r="E346" s="57"/>
    </row>
    <row r="347" spans="2:5" ht="15.75" customHeight="1" x14ac:dyDescent="0.25">
      <c r="B347" s="56"/>
      <c r="C347" s="56"/>
      <c r="D347" s="56"/>
      <c r="E347" s="57"/>
    </row>
    <row r="348" spans="2:5" ht="15.75" customHeight="1" x14ac:dyDescent="0.25">
      <c r="B348" s="56"/>
      <c r="C348" s="56"/>
      <c r="D348" s="56"/>
      <c r="E348" s="57"/>
    </row>
    <row r="349" spans="2:5" ht="15.75" customHeight="1" x14ac:dyDescent="0.25">
      <c r="B349" s="56"/>
      <c r="C349" s="56"/>
      <c r="D349" s="56"/>
      <c r="E349" s="57"/>
    </row>
    <row r="350" spans="2:5" ht="15.75" customHeight="1" x14ac:dyDescent="0.25">
      <c r="B350" s="56"/>
      <c r="C350" s="56"/>
      <c r="D350" s="56"/>
      <c r="E350" s="57"/>
    </row>
    <row r="351" spans="2:5" ht="15.75" customHeight="1" x14ac:dyDescent="0.25">
      <c r="B351" s="56"/>
      <c r="C351" s="56"/>
      <c r="D351" s="56"/>
      <c r="E351" s="57"/>
    </row>
    <row r="352" spans="2:5" ht="15.75" customHeight="1" x14ac:dyDescent="0.25">
      <c r="B352" s="56"/>
      <c r="C352" s="56"/>
      <c r="D352" s="56"/>
      <c r="E352" s="57"/>
    </row>
    <row r="353" spans="2:5" ht="15.75" customHeight="1" x14ac:dyDescent="0.25">
      <c r="B353" s="56"/>
      <c r="C353" s="56"/>
      <c r="D353" s="56"/>
      <c r="E353" s="57"/>
    </row>
    <row r="354" spans="2:5" ht="15.75" customHeight="1" x14ac:dyDescent="0.25">
      <c r="B354" s="56"/>
      <c r="C354" s="56"/>
      <c r="D354" s="56"/>
      <c r="E354" s="57"/>
    </row>
    <row r="355" spans="2:5" ht="15.75" customHeight="1" x14ac:dyDescent="0.25">
      <c r="B355" s="56"/>
      <c r="C355" s="56"/>
      <c r="D355" s="56"/>
      <c r="E355" s="57"/>
    </row>
    <row r="356" spans="2:5" ht="15.75" customHeight="1" x14ac:dyDescent="0.25">
      <c r="B356" s="56"/>
      <c r="C356" s="56"/>
      <c r="D356" s="56"/>
      <c r="E356" s="57"/>
    </row>
    <row r="357" spans="2:5" ht="15.75" customHeight="1" x14ac:dyDescent="0.25">
      <c r="B357" s="56"/>
      <c r="C357" s="56"/>
      <c r="D357" s="56"/>
      <c r="E357" s="57"/>
    </row>
    <row r="358" spans="2:5" ht="15.75" customHeight="1" x14ac:dyDescent="0.25">
      <c r="B358" s="56"/>
      <c r="C358" s="56"/>
      <c r="D358" s="56"/>
      <c r="E358" s="57"/>
    </row>
    <row r="359" spans="2:5" ht="15.75" customHeight="1" x14ac:dyDescent="0.25">
      <c r="B359" s="56"/>
      <c r="C359" s="56"/>
      <c r="D359" s="56"/>
      <c r="E359" s="57"/>
    </row>
    <row r="360" spans="2:5" ht="15.75" customHeight="1" x14ac:dyDescent="0.25">
      <c r="B360" s="56"/>
      <c r="C360" s="56"/>
      <c r="D360" s="56"/>
      <c r="E360" s="57"/>
    </row>
    <row r="361" spans="2:5" ht="15.75" customHeight="1" x14ac:dyDescent="0.25">
      <c r="B361" s="56"/>
      <c r="C361" s="56"/>
      <c r="D361" s="56"/>
      <c r="E361" s="57"/>
    </row>
    <row r="362" spans="2:5" ht="15.75" customHeight="1" x14ac:dyDescent="0.25">
      <c r="B362" s="56"/>
      <c r="C362" s="56"/>
      <c r="D362" s="56"/>
      <c r="E362" s="57"/>
    </row>
    <row r="363" spans="2:5" ht="15.75" customHeight="1" x14ac:dyDescent="0.25">
      <c r="B363" s="56"/>
      <c r="C363" s="56"/>
      <c r="D363" s="56"/>
      <c r="E363" s="57"/>
    </row>
    <row r="364" spans="2:5" ht="15.75" customHeight="1" x14ac:dyDescent="0.25">
      <c r="B364" s="56"/>
      <c r="C364" s="56"/>
      <c r="D364" s="56"/>
      <c r="E364" s="57"/>
    </row>
    <row r="365" spans="2:5" ht="15.75" customHeight="1" x14ac:dyDescent="0.25">
      <c r="B365" s="56"/>
      <c r="C365" s="56"/>
      <c r="D365" s="56"/>
      <c r="E365" s="57"/>
    </row>
    <row r="366" spans="2:5" ht="15.75" customHeight="1" x14ac:dyDescent="0.25">
      <c r="B366" s="56"/>
      <c r="C366" s="56"/>
      <c r="D366" s="56"/>
      <c r="E366" s="57"/>
    </row>
    <row r="367" spans="2:5" ht="15.75" customHeight="1" x14ac:dyDescent="0.25">
      <c r="B367" s="56"/>
      <c r="C367" s="56"/>
      <c r="D367" s="56"/>
      <c r="E367" s="57"/>
    </row>
    <row r="368" spans="2:5" ht="15.75" customHeight="1" x14ac:dyDescent="0.25">
      <c r="B368" s="56"/>
      <c r="C368" s="56"/>
      <c r="D368" s="56"/>
      <c r="E368" s="57"/>
    </row>
    <row r="369" spans="2:5" ht="15.75" customHeight="1" x14ac:dyDescent="0.25">
      <c r="B369" s="56"/>
      <c r="C369" s="56"/>
      <c r="D369" s="56"/>
      <c r="E369" s="57"/>
    </row>
    <row r="370" spans="2:5" ht="15.75" customHeight="1" x14ac:dyDescent="0.25">
      <c r="B370" s="56"/>
      <c r="C370" s="56"/>
      <c r="D370" s="56"/>
      <c r="E370" s="57"/>
    </row>
    <row r="371" spans="2:5" ht="15.75" customHeight="1" x14ac:dyDescent="0.25">
      <c r="B371" s="56"/>
      <c r="C371" s="56"/>
      <c r="D371" s="56"/>
      <c r="E371" s="57"/>
    </row>
    <row r="372" spans="2:5" ht="15.75" customHeight="1" x14ac:dyDescent="0.25">
      <c r="B372" s="56"/>
      <c r="C372" s="56"/>
      <c r="D372" s="56"/>
      <c r="E372" s="57"/>
    </row>
    <row r="373" spans="2:5" ht="15.75" customHeight="1" x14ac:dyDescent="0.25">
      <c r="B373" s="56"/>
      <c r="C373" s="56"/>
      <c r="D373" s="56"/>
      <c r="E373" s="57"/>
    </row>
    <row r="374" spans="2:5" ht="15.75" customHeight="1" x14ac:dyDescent="0.25">
      <c r="B374" s="56"/>
      <c r="C374" s="56"/>
      <c r="D374" s="56"/>
      <c r="E374" s="57"/>
    </row>
    <row r="375" spans="2:5" ht="15.75" customHeight="1" x14ac:dyDescent="0.25">
      <c r="B375" s="56"/>
      <c r="C375" s="56"/>
      <c r="D375" s="56"/>
      <c r="E375" s="57"/>
    </row>
    <row r="376" spans="2:5" ht="15.75" customHeight="1" x14ac:dyDescent="0.25">
      <c r="B376" s="56"/>
      <c r="C376" s="56"/>
      <c r="D376" s="56"/>
      <c r="E376" s="57"/>
    </row>
    <row r="377" spans="2:5" ht="15.75" customHeight="1" x14ac:dyDescent="0.25">
      <c r="B377" s="56"/>
      <c r="C377" s="56"/>
      <c r="D377" s="56"/>
      <c r="E377" s="57"/>
    </row>
    <row r="378" spans="2:5" ht="15.75" customHeight="1" x14ac:dyDescent="0.25">
      <c r="B378" s="56"/>
      <c r="C378" s="56"/>
      <c r="D378" s="56"/>
      <c r="E378" s="57"/>
    </row>
    <row r="379" spans="2:5" ht="15.75" customHeight="1" x14ac:dyDescent="0.25">
      <c r="B379" s="56"/>
      <c r="C379" s="56"/>
      <c r="D379" s="56"/>
      <c r="E379" s="57"/>
    </row>
    <row r="380" spans="2:5" ht="15.75" customHeight="1" x14ac:dyDescent="0.25">
      <c r="B380" s="56"/>
      <c r="C380" s="56"/>
      <c r="D380" s="56"/>
      <c r="E380" s="57"/>
    </row>
    <row r="381" spans="2:5" ht="15.75" customHeight="1" x14ac:dyDescent="0.25">
      <c r="B381" s="56"/>
      <c r="C381" s="56"/>
      <c r="D381" s="56"/>
      <c r="E381" s="57"/>
    </row>
    <row r="382" spans="2:5" ht="15.75" customHeight="1" x14ac:dyDescent="0.25">
      <c r="B382" s="56"/>
      <c r="C382" s="56"/>
      <c r="D382" s="56"/>
      <c r="E382" s="57"/>
    </row>
    <row r="383" spans="2:5" ht="15.75" customHeight="1" x14ac:dyDescent="0.25">
      <c r="B383" s="56"/>
      <c r="C383" s="56"/>
      <c r="D383" s="56"/>
      <c r="E383" s="57"/>
    </row>
    <row r="384" spans="2:5" ht="15.75" customHeight="1" x14ac:dyDescent="0.25">
      <c r="B384" s="56"/>
      <c r="C384" s="56"/>
      <c r="D384" s="56"/>
      <c r="E384" s="57"/>
    </row>
    <row r="385" spans="2:5" ht="15.75" customHeight="1" x14ac:dyDescent="0.25">
      <c r="B385" s="56"/>
      <c r="C385" s="56"/>
      <c r="D385" s="56"/>
      <c r="E385" s="57"/>
    </row>
    <row r="386" spans="2:5" ht="15.75" customHeight="1" x14ac:dyDescent="0.25">
      <c r="B386" s="56"/>
      <c r="C386" s="56"/>
      <c r="D386" s="56"/>
      <c r="E386" s="57"/>
    </row>
    <row r="387" spans="2:5" ht="15.75" customHeight="1" x14ac:dyDescent="0.25">
      <c r="B387" s="56"/>
      <c r="C387" s="56"/>
      <c r="D387" s="56"/>
      <c r="E387" s="57"/>
    </row>
    <row r="388" spans="2:5" ht="15.75" customHeight="1" x14ac:dyDescent="0.25">
      <c r="B388" s="56"/>
      <c r="C388" s="56"/>
      <c r="D388" s="56"/>
      <c r="E388" s="57"/>
    </row>
    <row r="389" spans="2:5" ht="15.75" customHeight="1" x14ac:dyDescent="0.25">
      <c r="B389" s="56"/>
      <c r="C389" s="56"/>
      <c r="D389" s="56"/>
      <c r="E389" s="57"/>
    </row>
    <row r="390" spans="2:5" ht="15.75" customHeight="1" x14ac:dyDescent="0.25">
      <c r="B390" s="56"/>
      <c r="C390" s="56"/>
      <c r="D390" s="56"/>
      <c r="E390" s="57"/>
    </row>
    <row r="391" spans="2:5" ht="15.75" customHeight="1" x14ac:dyDescent="0.25">
      <c r="B391" s="56"/>
      <c r="C391" s="56"/>
      <c r="D391" s="56"/>
      <c r="E391" s="57"/>
    </row>
    <row r="392" spans="2:5" ht="15.75" customHeight="1" x14ac:dyDescent="0.25">
      <c r="B392" s="56"/>
      <c r="C392" s="56"/>
      <c r="D392" s="56"/>
      <c r="E392" s="57"/>
    </row>
    <row r="393" spans="2:5" ht="15.75" customHeight="1" x14ac:dyDescent="0.25">
      <c r="B393" s="56"/>
      <c r="C393" s="56"/>
      <c r="D393" s="56"/>
      <c r="E393" s="57"/>
    </row>
    <row r="394" spans="2:5" ht="15.75" customHeight="1" x14ac:dyDescent="0.25">
      <c r="B394" s="56"/>
      <c r="C394" s="56"/>
      <c r="D394" s="56"/>
      <c r="E394" s="57"/>
    </row>
    <row r="395" spans="2:5" ht="15.75" customHeight="1" x14ac:dyDescent="0.25">
      <c r="B395" s="56"/>
      <c r="C395" s="56"/>
      <c r="D395" s="56"/>
      <c r="E395" s="57"/>
    </row>
    <row r="396" spans="2:5" ht="15.75" customHeight="1" x14ac:dyDescent="0.25">
      <c r="B396" s="56"/>
      <c r="C396" s="56"/>
      <c r="D396" s="56"/>
      <c r="E396" s="57"/>
    </row>
    <row r="397" spans="2:5" ht="15.75" customHeight="1" x14ac:dyDescent="0.25">
      <c r="B397" s="56"/>
      <c r="C397" s="56"/>
      <c r="D397" s="56"/>
      <c r="E397" s="57"/>
    </row>
    <row r="398" spans="2:5" ht="15.75" customHeight="1" x14ac:dyDescent="0.25">
      <c r="B398" s="56"/>
      <c r="C398" s="56"/>
      <c r="D398" s="56"/>
      <c r="E398" s="57"/>
    </row>
    <row r="399" spans="2:5" ht="15.75" customHeight="1" x14ac:dyDescent="0.25">
      <c r="B399" s="56"/>
      <c r="C399" s="56"/>
      <c r="D399" s="56"/>
      <c r="E399" s="57"/>
    </row>
    <row r="400" spans="2:5" ht="15.75" customHeight="1" x14ac:dyDescent="0.25">
      <c r="B400" s="56"/>
      <c r="C400" s="56"/>
      <c r="D400" s="56"/>
      <c r="E400" s="57"/>
    </row>
    <row r="401" spans="2:5" ht="15.75" customHeight="1" x14ac:dyDescent="0.25">
      <c r="B401" s="56"/>
      <c r="C401" s="56"/>
      <c r="D401" s="56"/>
      <c r="E401" s="57"/>
    </row>
    <row r="402" spans="2:5" ht="15.75" customHeight="1" x14ac:dyDescent="0.25">
      <c r="B402" s="56"/>
      <c r="C402" s="56"/>
      <c r="D402" s="56"/>
      <c r="E402" s="57"/>
    </row>
    <row r="403" spans="2:5" ht="15.75" customHeight="1" x14ac:dyDescent="0.25">
      <c r="B403" s="56"/>
      <c r="C403" s="56"/>
      <c r="D403" s="56"/>
      <c r="E403" s="57"/>
    </row>
    <row r="404" spans="2:5" ht="15.75" customHeight="1" x14ac:dyDescent="0.25">
      <c r="B404" s="56"/>
      <c r="C404" s="56"/>
      <c r="D404" s="56"/>
      <c r="E404" s="57"/>
    </row>
    <row r="405" spans="2:5" ht="15.75" customHeight="1" x14ac:dyDescent="0.25">
      <c r="B405" s="56"/>
      <c r="C405" s="56"/>
      <c r="D405" s="56"/>
      <c r="E405" s="57"/>
    </row>
    <row r="406" spans="2:5" ht="15.75" customHeight="1" x14ac:dyDescent="0.25">
      <c r="B406" s="56"/>
      <c r="C406" s="56"/>
      <c r="D406" s="56"/>
      <c r="E406" s="57"/>
    </row>
    <row r="407" spans="2:5" ht="15.75" customHeight="1" x14ac:dyDescent="0.25">
      <c r="B407" s="56"/>
      <c r="C407" s="56"/>
      <c r="D407" s="56"/>
      <c r="E407" s="57"/>
    </row>
    <row r="408" spans="2:5" ht="15.75" customHeight="1" x14ac:dyDescent="0.25">
      <c r="B408" s="56"/>
      <c r="C408" s="56"/>
      <c r="D408" s="56"/>
      <c r="E408" s="57"/>
    </row>
    <row r="409" spans="2:5" ht="15.75" customHeight="1" x14ac:dyDescent="0.25">
      <c r="B409" s="56"/>
      <c r="C409" s="56"/>
      <c r="D409" s="56"/>
      <c r="E409" s="57"/>
    </row>
    <row r="410" spans="2:5" ht="15.75" customHeight="1" x14ac:dyDescent="0.25">
      <c r="B410" s="56"/>
      <c r="C410" s="56"/>
      <c r="D410" s="56"/>
      <c r="E410" s="57"/>
    </row>
    <row r="411" spans="2:5" ht="15.75" customHeight="1" x14ac:dyDescent="0.25">
      <c r="B411" s="56"/>
      <c r="C411" s="56"/>
      <c r="D411" s="56"/>
      <c r="E411" s="57"/>
    </row>
    <row r="412" spans="2:5" ht="15.75" customHeight="1" x14ac:dyDescent="0.25">
      <c r="B412" s="56"/>
      <c r="C412" s="56"/>
      <c r="D412" s="56"/>
      <c r="E412" s="57"/>
    </row>
    <row r="413" spans="2:5" ht="15.75" customHeight="1" x14ac:dyDescent="0.25">
      <c r="B413" s="56"/>
      <c r="C413" s="56"/>
      <c r="D413" s="56"/>
      <c r="E413" s="57"/>
    </row>
    <row r="414" spans="2:5" ht="15.75" customHeight="1" x14ac:dyDescent="0.25">
      <c r="B414" s="56"/>
      <c r="C414" s="56"/>
      <c r="D414" s="56"/>
      <c r="E414" s="57"/>
    </row>
    <row r="415" spans="2:5" ht="15.75" customHeight="1" x14ac:dyDescent="0.25">
      <c r="B415" s="56"/>
      <c r="C415" s="56"/>
      <c r="D415" s="56"/>
      <c r="E415" s="57"/>
    </row>
    <row r="416" spans="2:5" ht="15.75" customHeight="1" x14ac:dyDescent="0.25">
      <c r="B416" s="56"/>
      <c r="C416" s="56"/>
      <c r="D416" s="56"/>
      <c r="E416" s="57"/>
    </row>
    <row r="417" spans="2:5" ht="15.75" customHeight="1" x14ac:dyDescent="0.25">
      <c r="B417" s="56"/>
      <c r="C417" s="56"/>
      <c r="D417" s="56"/>
      <c r="E417" s="57"/>
    </row>
    <row r="418" spans="2:5" ht="15.75" customHeight="1" x14ac:dyDescent="0.25">
      <c r="B418" s="56"/>
      <c r="C418" s="56"/>
      <c r="D418" s="56"/>
      <c r="E418" s="57"/>
    </row>
    <row r="419" spans="2:5" ht="15.75" customHeight="1" x14ac:dyDescent="0.25">
      <c r="B419" s="56"/>
      <c r="C419" s="56"/>
      <c r="D419" s="56"/>
      <c r="E419" s="57"/>
    </row>
    <row r="420" spans="2:5" ht="15.75" customHeight="1" x14ac:dyDescent="0.25">
      <c r="B420" s="56"/>
      <c r="C420" s="56"/>
      <c r="D420" s="56"/>
      <c r="E420" s="57"/>
    </row>
    <row r="421" spans="2:5" ht="15.75" customHeight="1" x14ac:dyDescent="0.25">
      <c r="B421" s="56"/>
      <c r="C421" s="56"/>
      <c r="D421" s="56"/>
      <c r="E421" s="57"/>
    </row>
    <row r="422" spans="2:5" ht="15.75" customHeight="1" x14ac:dyDescent="0.25">
      <c r="B422" s="56"/>
      <c r="C422" s="56"/>
      <c r="D422" s="56"/>
      <c r="E422" s="57"/>
    </row>
    <row r="423" spans="2:5" ht="15.75" customHeight="1" x14ac:dyDescent="0.25">
      <c r="B423" s="56"/>
      <c r="C423" s="56"/>
      <c r="D423" s="56"/>
      <c r="E423" s="57"/>
    </row>
    <row r="424" spans="2:5" ht="15.75" customHeight="1" x14ac:dyDescent="0.25">
      <c r="B424" s="56"/>
      <c r="C424" s="56"/>
      <c r="D424" s="56"/>
      <c r="E424" s="57"/>
    </row>
    <row r="425" spans="2:5" ht="15.75" customHeight="1" x14ac:dyDescent="0.25">
      <c r="B425" s="56"/>
      <c r="C425" s="56"/>
      <c r="D425" s="56"/>
      <c r="E425" s="57"/>
    </row>
    <row r="426" spans="2:5" ht="15.75" customHeight="1" x14ac:dyDescent="0.25">
      <c r="B426" s="56"/>
      <c r="C426" s="56"/>
      <c r="D426" s="56"/>
      <c r="E426" s="57"/>
    </row>
    <row r="427" spans="2:5" ht="15.75" customHeight="1" x14ac:dyDescent="0.25">
      <c r="B427" s="56"/>
      <c r="C427" s="56"/>
      <c r="D427" s="56"/>
      <c r="E427" s="57"/>
    </row>
    <row r="428" spans="2:5" ht="15.75" customHeight="1" x14ac:dyDescent="0.25">
      <c r="B428" s="56"/>
      <c r="C428" s="56"/>
      <c r="D428" s="56"/>
      <c r="E428" s="57"/>
    </row>
    <row r="429" spans="2:5" ht="15.75" customHeight="1" x14ac:dyDescent="0.25">
      <c r="B429" s="56"/>
      <c r="C429" s="56"/>
      <c r="D429" s="56"/>
      <c r="E429" s="57"/>
    </row>
    <row r="430" spans="2:5" ht="15.75" customHeight="1" x14ac:dyDescent="0.25">
      <c r="B430" s="56"/>
      <c r="C430" s="56"/>
      <c r="D430" s="56"/>
      <c r="E430" s="57"/>
    </row>
    <row r="431" spans="2:5" ht="15.75" customHeight="1" x14ac:dyDescent="0.25">
      <c r="B431" s="56"/>
      <c r="C431" s="56"/>
      <c r="D431" s="56"/>
      <c r="E431" s="57"/>
    </row>
    <row r="432" spans="2:5" ht="15.75" customHeight="1" x14ac:dyDescent="0.25">
      <c r="B432" s="56"/>
      <c r="C432" s="56"/>
      <c r="D432" s="56"/>
      <c r="E432" s="57"/>
    </row>
    <row r="433" spans="2:5" ht="15.75" customHeight="1" x14ac:dyDescent="0.25">
      <c r="B433" s="56"/>
      <c r="C433" s="56"/>
      <c r="D433" s="56"/>
      <c r="E433" s="57"/>
    </row>
    <row r="434" spans="2:5" ht="15.75" customHeight="1" x14ac:dyDescent="0.25">
      <c r="B434" s="56"/>
      <c r="C434" s="56"/>
      <c r="D434" s="56"/>
      <c r="E434" s="57"/>
    </row>
    <row r="435" spans="2:5" ht="15.75" customHeight="1" x14ac:dyDescent="0.25">
      <c r="B435" s="56"/>
      <c r="C435" s="56"/>
      <c r="D435" s="56"/>
      <c r="E435" s="57"/>
    </row>
    <row r="436" spans="2:5" ht="15.75" customHeight="1" x14ac:dyDescent="0.25">
      <c r="B436" s="56"/>
      <c r="C436" s="56"/>
      <c r="D436" s="56"/>
      <c r="E436" s="57"/>
    </row>
    <row r="437" spans="2:5" ht="15.75" customHeight="1" x14ac:dyDescent="0.25">
      <c r="B437" s="56"/>
      <c r="C437" s="56"/>
      <c r="D437" s="56"/>
      <c r="E437" s="57"/>
    </row>
    <row r="438" spans="2:5" ht="15.75" customHeight="1" x14ac:dyDescent="0.25">
      <c r="B438" s="56"/>
      <c r="C438" s="56"/>
      <c r="D438" s="56"/>
      <c r="E438" s="57"/>
    </row>
    <row r="439" spans="2:5" ht="15.75" customHeight="1" x14ac:dyDescent="0.25">
      <c r="B439" s="56"/>
      <c r="C439" s="56"/>
      <c r="D439" s="56"/>
      <c r="E439" s="57"/>
    </row>
    <row r="440" spans="2:5" ht="15.75" customHeight="1" x14ac:dyDescent="0.25">
      <c r="B440" s="56"/>
      <c r="C440" s="56"/>
      <c r="D440" s="56"/>
      <c r="E440" s="57"/>
    </row>
    <row r="441" spans="2:5" ht="15.75" customHeight="1" x14ac:dyDescent="0.25">
      <c r="B441" s="56"/>
      <c r="C441" s="56"/>
      <c r="D441" s="56"/>
      <c r="E441" s="57"/>
    </row>
    <row r="442" spans="2:5" ht="15.75" customHeight="1" x14ac:dyDescent="0.25">
      <c r="B442" s="56"/>
      <c r="C442" s="56"/>
      <c r="D442" s="56"/>
      <c r="E442" s="57"/>
    </row>
    <row r="443" spans="2:5" ht="15.75" customHeight="1" x14ac:dyDescent="0.25">
      <c r="B443" s="56"/>
      <c r="C443" s="56"/>
      <c r="D443" s="56"/>
      <c r="E443" s="57"/>
    </row>
    <row r="444" spans="2:5" ht="15.75" customHeight="1" x14ac:dyDescent="0.25">
      <c r="B444" s="56"/>
      <c r="C444" s="56"/>
      <c r="D444" s="56"/>
      <c r="E444" s="57"/>
    </row>
    <row r="445" spans="2:5" ht="15.75" customHeight="1" x14ac:dyDescent="0.25">
      <c r="B445" s="56"/>
      <c r="C445" s="56"/>
      <c r="D445" s="56"/>
      <c r="E445" s="57"/>
    </row>
    <row r="446" spans="2:5" ht="15.75" customHeight="1" x14ac:dyDescent="0.25">
      <c r="B446" s="56"/>
      <c r="C446" s="56"/>
      <c r="D446" s="56"/>
      <c r="E446" s="57"/>
    </row>
    <row r="447" spans="2:5" ht="15.75" customHeight="1" x14ac:dyDescent="0.25">
      <c r="B447" s="56"/>
      <c r="C447" s="56"/>
      <c r="D447" s="56"/>
      <c r="E447" s="57"/>
    </row>
    <row r="448" spans="2:5" ht="15.75" customHeight="1" x14ac:dyDescent="0.25">
      <c r="B448" s="56"/>
      <c r="C448" s="56"/>
      <c r="D448" s="56"/>
      <c r="E448" s="57"/>
    </row>
    <row r="449" spans="2:5" ht="15.75" customHeight="1" x14ac:dyDescent="0.25">
      <c r="B449" s="56"/>
      <c r="C449" s="56"/>
      <c r="D449" s="56"/>
      <c r="E449" s="57"/>
    </row>
    <row r="450" spans="2:5" ht="15.75" customHeight="1" x14ac:dyDescent="0.25">
      <c r="B450" s="56"/>
      <c r="C450" s="56"/>
      <c r="D450" s="56"/>
      <c r="E450" s="57"/>
    </row>
    <row r="451" spans="2:5" ht="15.75" customHeight="1" x14ac:dyDescent="0.25">
      <c r="B451" s="56"/>
      <c r="C451" s="56"/>
      <c r="D451" s="56"/>
      <c r="E451" s="57"/>
    </row>
    <row r="452" spans="2:5" ht="15.75" customHeight="1" x14ac:dyDescent="0.25">
      <c r="B452" s="56"/>
      <c r="C452" s="56"/>
      <c r="D452" s="56"/>
      <c r="E452" s="57"/>
    </row>
    <row r="453" spans="2:5" ht="15.75" customHeight="1" x14ac:dyDescent="0.25">
      <c r="B453" s="56"/>
      <c r="C453" s="56"/>
      <c r="D453" s="56"/>
      <c r="E453" s="57"/>
    </row>
    <row r="454" spans="2:5" ht="15.75" customHeight="1" x14ac:dyDescent="0.25">
      <c r="B454" s="56"/>
      <c r="C454" s="56"/>
      <c r="D454" s="56"/>
      <c r="E454" s="57"/>
    </row>
    <row r="455" spans="2:5" ht="15.75" customHeight="1" x14ac:dyDescent="0.25">
      <c r="B455" s="56"/>
      <c r="C455" s="56"/>
      <c r="D455" s="56"/>
      <c r="E455" s="57"/>
    </row>
    <row r="456" spans="2:5" ht="15.75" customHeight="1" x14ac:dyDescent="0.25">
      <c r="B456" s="56"/>
      <c r="C456" s="56"/>
      <c r="D456" s="56"/>
      <c r="E456" s="57"/>
    </row>
    <row r="457" spans="2:5" ht="15.75" customHeight="1" x14ac:dyDescent="0.25">
      <c r="B457" s="56"/>
      <c r="C457" s="56"/>
      <c r="D457" s="56"/>
      <c r="E457" s="57"/>
    </row>
    <row r="458" spans="2:5" ht="15.75" customHeight="1" x14ac:dyDescent="0.25">
      <c r="B458" s="56"/>
      <c r="C458" s="56"/>
      <c r="D458" s="56"/>
      <c r="E458" s="57"/>
    </row>
    <row r="459" spans="2:5" ht="15.75" customHeight="1" x14ac:dyDescent="0.25">
      <c r="B459" s="56"/>
      <c r="C459" s="56"/>
      <c r="D459" s="56"/>
      <c r="E459" s="57"/>
    </row>
    <row r="460" spans="2:5" ht="15.75" customHeight="1" x14ac:dyDescent="0.25">
      <c r="B460" s="56"/>
      <c r="C460" s="56"/>
      <c r="D460" s="56"/>
      <c r="E460" s="57"/>
    </row>
    <row r="461" spans="2:5" ht="15.75" customHeight="1" x14ac:dyDescent="0.25">
      <c r="B461" s="56"/>
      <c r="C461" s="56"/>
      <c r="D461" s="56"/>
      <c r="E461" s="57"/>
    </row>
    <row r="462" spans="2:5" ht="15.75" customHeight="1" x14ac:dyDescent="0.25">
      <c r="B462" s="56"/>
      <c r="C462" s="56"/>
      <c r="D462" s="56"/>
      <c r="E462" s="57"/>
    </row>
    <row r="463" spans="2:5" ht="15.75" customHeight="1" x14ac:dyDescent="0.25">
      <c r="B463" s="56"/>
      <c r="C463" s="56"/>
      <c r="D463" s="56"/>
      <c r="E463" s="57"/>
    </row>
    <row r="464" spans="2:5" ht="15.75" customHeight="1" x14ac:dyDescent="0.25">
      <c r="B464" s="56"/>
      <c r="C464" s="56"/>
      <c r="D464" s="56"/>
      <c r="E464" s="57"/>
    </row>
    <row r="465" spans="2:5" ht="15.75" customHeight="1" x14ac:dyDescent="0.25">
      <c r="B465" s="56"/>
      <c r="C465" s="56"/>
      <c r="D465" s="56"/>
      <c r="E465" s="57"/>
    </row>
    <row r="466" spans="2:5" ht="15.75" customHeight="1" x14ac:dyDescent="0.25">
      <c r="B466" s="56"/>
      <c r="C466" s="56"/>
      <c r="D466" s="56"/>
      <c r="E466" s="57"/>
    </row>
    <row r="467" spans="2:5" ht="15.75" customHeight="1" x14ac:dyDescent="0.25">
      <c r="B467" s="56"/>
      <c r="C467" s="56"/>
      <c r="D467" s="56"/>
      <c r="E467" s="57"/>
    </row>
    <row r="468" spans="2:5" ht="15.75" customHeight="1" x14ac:dyDescent="0.25">
      <c r="B468" s="56"/>
      <c r="C468" s="56"/>
      <c r="D468" s="56"/>
      <c r="E468" s="57"/>
    </row>
    <row r="469" spans="2:5" ht="15.75" customHeight="1" x14ac:dyDescent="0.25">
      <c r="B469" s="56"/>
      <c r="C469" s="56"/>
      <c r="D469" s="56"/>
      <c r="E469" s="57"/>
    </row>
    <row r="470" spans="2:5" ht="15.75" customHeight="1" x14ac:dyDescent="0.25">
      <c r="B470" s="56"/>
      <c r="C470" s="56"/>
      <c r="D470" s="56"/>
      <c r="E470" s="57"/>
    </row>
    <row r="471" spans="2:5" ht="15.75" customHeight="1" x14ac:dyDescent="0.25">
      <c r="B471" s="56"/>
      <c r="C471" s="56"/>
      <c r="D471" s="56"/>
      <c r="E471" s="57"/>
    </row>
    <row r="472" spans="2:5" ht="15.75" customHeight="1" x14ac:dyDescent="0.25">
      <c r="B472" s="56"/>
      <c r="C472" s="56"/>
      <c r="D472" s="56"/>
      <c r="E472" s="57"/>
    </row>
    <row r="473" spans="2:5" ht="15.75" customHeight="1" x14ac:dyDescent="0.25">
      <c r="B473" s="56"/>
      <c r="C473" s="56"/>
      <c r="D473" s="56"/>
      <c r="E473" s="57"/>
    </row>
    <row r="474" spans="2:5" ht="15.75" customHeight="1" x14ac:dyDescent="0.25">
      <c r="B474" s="56"/>
      <c r="C474" s="56"/>
      <c r="D474" s="56"/>
      <c r="E474" s="57"/>
    </row>
    <row r="475" spans="2:5" ht="15.75" customHeight="1" x14ac:dyDescent="0.25">
      <c r="B475" s="56"/>
      <c r="C475" s="56"/>
      <c r="D475" s="56"/>
      <c r="E475" s="57"/>
    </row>
    <row r="476" spans="2:5" ht="15.75" customHeight="1" x14ac:dyDescent="0.25">
      <c r="B476" s="56"/>
      <c r="C476" s="56"/>
      <c r="D476" s="56"/>
      <c r="E476" s="57"/>
    </row>
    <row r="477" spans="2:5" ht="15.75" customHeight="1" x14ac:dyDescent="0.25">
      <c r="B477" s="56"/>
      <c r="C477" s="56"/>
      <c r="D477" s="56"/>
      <c r="E477" s="57"/>
    </row>
    <row r="478" spans="2:5" ht="15.75" customHeight="1" x14ac:dyDescent="0.25">
      <c r="B478" s="56"/>
      <c r="C478" s="56"/>
      <c r="D478" s="56"/>
      <c r="E478" s="57"/>
    </row>
    <row r="479" spans="2:5" ht="15.75" customHeight="1" x14ac:dyDescent="0.25">
      <c r="B479" s="56"/>
      <c r="C479" s="56"/>
      <c r="D479" s="56"/>
      <c r="E479" s="57"/>
    </row>
    <row r="480" spans="2:5" ht="15.75" customHeight="1" x14ac:dyDescent="0.25">
      <c r="B480" s="56"/>
      <c r="C480" s="56"/>
      <c r="D480" s="56"/>
      <c r="E480" s="57"/>
    </row>
    <row r="481" spans="2:5" ht="15.75" customHeight="1" x14ac:dyDescent="0.25">
      <c r="B481" s="56"/>
      <c r="C481" s="56"/>
      <c r="D481" s="56"/>
      <c r="E481" s="57"/>
    </row>
    <row r="482" spans="2:5" ht="15.75" customHeight="1" x14ac:dyDescent="0.25">
      <c r="B482" s="56"/>
      <c r="C482" s="56"/>
      <c r="D482" s="56"/>
      <c r="E482" s="57"/>
    </row>
    <row r="483" spans="2:5" ht="15.75" customHeight="1" x14ac:dyDescent="0.25">
      <c r="B483" s="56"/>
      <c r="C483" s="56"/>
      <c r="D483" s="56"/>
      <c r="E483" s="57"/>
    </row>
    <row r="484" spans="2:5" ht="15.75" customHeight="1" x14ac:dyDescent="0.25">
      <c r="B484" s="56"/>
      <c r="C484" s="56"/>
      <c r="D484" s="56"/>
      <c r="E484" s="57"/>
    </row>
    <row r="485" spans="2:5" ht="15.75" customHeight="1" x14ac:dyDescent="0.25">
      <c r="B485" s="56"/>
      <c r="C485" s="56"/>
      <c r="D485" s="56"/>
      <c r="E485" s="57"/>
    </row>
    <row r="486" spans="2:5" ht="15.75" customHeight="1" x14ac:dyDescent="0.25">
      <c r="B486" s="56"/>
      <c r="C486" s="56"/>
      <c r="D486" s="56"/>
      <c r="E486" s="57"/>
    </row>
    <row r="487" spans="2:5" ht="15.75" customHeight="1" x14ac:dyDescent="0.25">
      <c r="B487" s="56"/>
      <c r="C487" s="56"/>
      <c r="D487" s="56"/>
      <c r="E487" s="57"/>
    </row>
    <row r="488" spans="2:5" ht="15.75" customHeight="1" x14ac:dyDescent="0.25">
      <c r="B488" s="56"/>
      <c r="C488" s="56"/>
      <c r="D488" s="56"/>
      <c r="E488" s="57"/>
    </row>
    <row r="489" spans="2:5" ht="15.75" customHeight="1" x14ac:dyDescent="0.25">
      <c r="B489" s="56"/>
      <c r="C489" s="56"/>
      <c r="D489" s="56"/>
      <c r="E489" s="57"/>
    </row>
    <row r="490" spans="2:5" ht="15.75" customHeight="1" x14ac:dyDescent="0.25">
      <c r="B490" s="56"/>
      <c r="C490" s="56"/>
      <c r="D490" s="56"/>
      <c r="E490" s="57"/>
    </row>
    <row r="491" spans="2:5" ht="15.75" customHeight="1" x14ac:dyDescent="0.25">
      <c r="B491" s="56"/>
      <c r="C491" s="56"/>
      <c r="D491" s="56"/>
      <c r="E491" s="57"/>
    </row>
    <row r="492" spans="2:5" ht="15.75" customHeight="1" x14ac:dyDescent="0.25">
      <c r="B492" s="56"/>
      <c r="C492" s="56"/>
      <c r="D492" s="56"/>
      <c r="E492" s="57"/>
    </row>
    <row r="493" spans="2:5" ht="15.75" customHeight="1" x14ac:dyDescent="0.25">
      <c r="B493" s="56"/>
      <c r="C493" s="56"/>
      <c r="D493" s="56"/>
      <c r="E493" s="57"/>
    </row>
    <row r="494" spans="2:5" ht="15.75" customHeight="1" x14ac:dyDescent="0.25">
      <c r="B494" s="56"/>
      <c r="C494" s="56"/>
      <c r="D494" s="56"/>
      <c r="E494" s="57"/>
    </row>
    <row r="495" spans="2:5" ht="15.75" customHeight="1" x14ac:dyDescent="0.25">
      <c r="B495" s="56"/>
      <c r="C495" s="56"/>
      <c r="D495" s="56"/>
      <c r="E495" s="57"/>
    </row>
    <row r="496" spans="2:5" ht="15.75" customHeight="1" x14ac:dyDescent="0.25">
      <c r="B496" s="56"/>
      <c r="C496" s="56"/>
      <c r="D496" s="56"/>
      <c r="E496" s="57"/>
    </row>
    <row r="497" spans="2:5" ht="15.75" customHeight="1" x14ac:dyDescent="0.25">
      <c r="B497" s="56"/>
      <c r="C497" s="56"/>
      <c r="D497" s="56"/>
      <c r="E497" s="57"/>
    </row>
    <row r="498" spans="2:5" ht="15.75" customHeight="1" x14ac:dyDescent="0.25">
      <c r="B498" s="56"/>
      <c r="C498" s="56"/>
      <c r="D498" s="56"/>
      <c r="E498" s="57"/>
    </row>
    <row r="499" spans="2:5" ht="15.75" customHeight="1" x14ac:dyDescent="0.25">
      <c r="B499" s="56"/>
      <c r="C499" s="56"/>
      <c r="D499" s="56"/>
      <c r="E499" s="57"/>
    </row>
    <row r="500" spans="2:5" ht="15.75" customHeight="1" x14ac:dyDescent="0.25">
      <c r="B500" s="56"/>
      <c r="C500" s="56"/>
      <c r="D500" s="56"/>
      <c r="E500" s="57"/>
    </row>
    <row r="501" spans="2:5" ht="15.75" customHeight="1" x14ac:dyDescent="0.25">
      <c r="B501" s="56"/>
      <c r="C501" s="56"/>
      <c r="D501" s="56"/>
      <c r="E501" s="57"/>
    </row>
    <row r="502" spans="2:5" ht="15.75" customHeight="1" x14ac:dyDescent="0.25">
      <c r="B502" s="56"/>
      <c r="C502" s="56"/>
      <c r="D502" s="56"/>
      <c r="E502" s="57"/>
    </row>
    <row r="503" spans="2:5" ht="15.75" customHeight="1" x14ac:dyDescent="0.25">
      <c r="B503" s="56"/>
      <c r="C503" s="56"/>
      <c r="D503" s="56"/>
      <c r="E503" s="57"/>
    </row>
    <row r="504" spans="2:5" ht="15.75" customHeight="1" x14ac:dyDescent="0.25">
      <c r="B504" s="56"/>
      <c r="C504" s="56"/>
      <c r="D504" s="56"/>
      <c r="E504" s="57"/>
    </row>
    <row r="505" spans="2:5" ht="15.75" customHeight="1" x14ac:dyDescent="0.25">
      <c r="B505" s="56"/>
      <c r="C505" s="56"/>
      <c r="D505" s="56"/>
      <c r="E505" s="57"/>
    </row>
    <row r="506" spans="2:5" ht="15.75" customHeight="1" x14ac:dyDescent="0.25">
      <c r="B506" s="56"/>
      <c r="C506" s="56"/>
      <c r="D506" s="56"/>
      <c r="E506" s="57"/>
    </row>
    <row r="507" spans="2:5" ht="15.75" customHeight="1" x14ac:dyDescent="0.25">
      <c r="B507" s="56"/>
      <c r="C507" s="56"/>
      <c r="D507" s="56"/>
      <c r="E507" s="57"/>
    </row>
    <row r="508" spans="2:5" ht="15.75" customHeight="1" x14ac:dyDescent="0.25">
      <c r="B508" s="56"/>
      <c r="C508" s="56"/>
      <c r="D508" s="56"/>
      <c r="E508" s="57"/>
    </row>
    <row r="509" spans="2:5" ht="15.75" customHeight="1" x14ac:dyDescent="0.25">
      <c r="B509" s="56"/>
      <c r="C509" s="56"/>
      <c r="D509" s="56"/>
      <c r="E509" s="57"/>
    </row>
    <row r="510" spans="2:5" ht="15.75" customHeight="1" x14ac:dyDescent="0.25">
      <c r="B510" s="56"/>
      <c r="C510" s="56"/>
      <c r="D510" s="56"/>
      <c r="E510" s="57"/>
    </row>
    <row r="511" spans="2:5" ht="15.75" customHeight="1" x14ac:dyDescent="0.25">
      <c r="B511" s="56"/>
      <c r="C511" s="56"/>
      <c r="D511" s="56"/>
      <c r="E511" s="57"/>
    </row>
    <row r="512" spans="2:5" ht="15.75" customHeight="1" x14ac:dyDescent="0.25">
      <c r="B512" s="56"/>
      <c r="C512" s="56"/>
      <c r="D512" s="56"/>
      <c r="E512" s="57"/>
    </row>
    <row r="513" spans="2:5" ht="15.75" customHeight="1" x14ac:dyDescent="0.25">
      <c r="B513" s="56"/>
      <c r="C513" s="56"/>
      <c r="D513" s="56"/>
      <c r="E513" s="57"/>
    </row>
    <row r="514" spans="2:5" ht="15.75" customHeight="1" x14ac:dyDescent="0.25">
      <c r="B514" s="56"/>
      <c r="C514" s="56"/>
      <c r="D514" s="56"/>
      <c r="E514" s="57"/>
    </row>
    <row r="515" spans="2:5" ht="15.75" customHeight="1" x14ac:dyDescent="0.25">
      <c r="B515" s="56"/>
      <c r="C515" s="56"/>
      <c r="D515" s="56"/>
      <c r="E515" s="57"/>
    </row>
    <row r="516" spans="2:5" ht="15.75" customHeight="1" x14ac:dyDescent="0.25">
      <c r="B516" s="56"/>
      <c r="C516" s="56"/>
      <c r="D516" s="56"/>
      <c r="E516" s="57"/>
    </row>
    <row r="517" spans="2:5" ht="15.75" customHeight="1" x14ac:dyDescent="0.25">
      <c r="B517" s="56"/>
      <c r="C517" s="56"/>
      <c r="D517" s="56"/>
      <c r="E517" s="57"/>
    </row>
    <row r="518" spans="2:5" ht="15.75" customHeight="1" x14ac:dyDescent="0.25">
      <c r="B518" s="56"/>
      <c r="C518" s="56"/>
      <c r="D518" s="56"/>
      <c r="E518" s="57"/>
    </row>
    <row r="519" spans="2:5" ht="15.75" customHeight="1" x14ac:dyDescent="0.25">
      <c r="B519" s="56"/>
      <c r="C519" s="56"/>
      <c r="D519" s="56"/>
      <c r="E519" s="57"/>
    </row>
    <row r="520" spans="2:5" ht="15.75" customHeight="1" x14ac:dyDescent="0.25">
      <c r="B520" s="56"/>
      <c r="C520" s="56"/>
      <c r="D520" s="56"/>
      <c r="E520" s="57"/>
    </row>
    <row r="521" spans="2:5" ht="15.75" customHeight="1" x14ac:dyDescent="0.25">
      <c r="B521" s="56"/>
      <c r="C521" s="56"/>
      <c r="D521" s="56"/>
      <c r="E521" s="57"/>
    </row>
    <row r="522" spans="2:5" ht="15.75" customHeight="1" x14ac:dyDescent="0.25">
      <c r="B522" s="56"/>
      <c r="C522" s="56"/>
      <c r="D522" s="56"/>
      <c r="E522" s="57"/>
    </row>
    <row r="523" spans="2:5" ht="15.75" customHeight="1" x14ac:dyDescent="0.25">
      <c r="B523" s="56"/>
      <c r="C523" s="56"/>
      <c r="D523" s="56"/>
      <c r="E523" s="57"/>
    </row>
    <row r="524" spans="2:5" ht="15.75" customHeight="1" x14ac:dyDescent="0.25">
      <c r="B524" s="56"/>
      <c r="C524" s="56"/>
      <c r="D524" s="56"/>
      <c r="E524" s="57"/>
    </row>
    <row r="525" spans="2:5" ht="15.75" customHeight="1" x14ac:dyDescent="0.25">
      <c r="B525" s="56"/>
      <c r="C525" s="56"/>
      <c r="D525" s="56"/>
      <c r="E525" s="57"/>
    </row>
    <row r="526" spans="2:5" ht="15.75" customHeight="1" x14ac:dyDescent="0.25">
      <c r="B526" s="56"/>
      <c r="C526" s="56"/>
      <c r="D526" s="56"/>
      <c r="E526" s="57"/>
    </row>
    <row r="527" spans="2:5" ht="15.75" customHeight="1" x14ac:dyDescent="0.25">
      <c r="B527" s="56"/>
      <c r="C527" s="56"/>
      <c r="D527" s="56"/>
      <c r="E527" s="57"/>
    </row>
    <row r="528" spans="2:5" ht="15.75" customHeight="1" x14ac:dyDescent="0.25">
      <c r="B528" s="56"/>
      <c r="C528" s="56"/>
      <c r="D528" s="56"/>
      <c r="E528" s="57"/>
    </row>
    <row r="529" spans="2:5" ht="15.75" customHeight="1" x14ac:dyDescent="0.25">
      <c r="B529" s="56"/>
      <c r="C529" s="56"/>
      <c r="D529" s="56"/>
      <c r="E529" s="57"/>
    </row>
    <row r="530" spans="2:5" ht="15.75" customHeight="1" x14ac:dyDescent="0.25">
      <c r="B530" s="56"/>
      <c r="C530" s="56"/>
      <c r="D530" s="56"/>
      <c r="E530" s="57"/>
    </row>
    <row r="531" spans="2:5" ht="15.75" customHeight="1" x14ac:dyDescent="0.25">
      <c r="B531" s="56"/>
      <c r="C531" s="56"/>
      <c r="D531" s="56"/>
      <c r="E531" s="57"/>
    </row>
    <row r="532" spans="2:5" ht="15.75" customHeight="1" x14ac:dyDescent="0.25">
      <c r="B532" s="56"/>
      <c r="C532" s="56"/>
      <c r="D532" s="56"/>
      <c r="E532" s="57"/>
    </row>
    <row r="533" spans="2:5" ht="15.75" customHeight="1" x14ac:dyDescent="0.25">
      <c r="B533" s="56"/>
      <c r="C533" s="56"/>
      <c r="D533" s="56"/>
      <c r="E533" s="57"/>
    </row>
    <row r="534" spans="2:5" ht="15.75" customHeight="1" x14ac:dyDescent="0.25">
      <c r="B534" s="56"/>
      <c r="C534" s="56"/>
      <c r="D534" s="56"/>
      <c r="E534" s="57"/>
    </row>
    <row r="535" spans="2:5" ht="15.75" customHeight="1" x14ac:dyDescent="0.25">
      <c r="B535" s="56"/>
      <c r="C535" s="56"/>
      <c r="D535" s="56"/>
      <c r="E535" s="57"/>
    </row>
    <row r="536" spans="2:5" ht="15.75" customHeight="1" x14ac:dyDescent="0.25">
      <c r="B536" s="56"/>
      <c r="C536" s="56"/>
      <c r="D536" s="56"/>
      <c r="E536" s="57"/>
    </row>
    <row r="537" spans="2:5" ht="15.75" customHeight="1" x14ac:dyDescent="0.25">
      <c r="B537" s="56"/>
      <c r="C537" s="56"/>
      <c r="D537" s="56"/>
      <c r="E537" s="57"/>
    </row>
    <row r="538" spans="2:5" ht="15.75" customHeight="1" x14ac:dyDescent="0.25">
      <c r="B538" s="56"/>
      <c r="C538" s="56"/>
      <c r="D538" s="56"/>
      <c r="E538" s="57"/>
    </row>
    <row r="539" spans="2:5" ht="15.75" customHeight="1" x14ac:dyDescent="0.25">
      <c r="B539" s="56"/>
      <c r="C539" s="56"/>
      <c r="D539" s="56"/>
      <c r="E539" s="57"/>
    </row>
    <row r="540" spans="2:5" ht="15.75" customHeight="1" x14ac:dyDescent="0.25">
      <c r="B540" s="56"/>
      <c r="C540" s="56"/>
      <c r="D540" s="56"/>
      <c r="E540" s="57"/>
    </row>
    <row r="541" spans="2:5" ht="15.75" customHeight="1" x14ac:dyDescent="0.25">
      <c r="B541" s="56"/>
      <c r="C541" s="56"/>
      <c r="D541" s="56"/>
      <c r="E541" s="57"/>
    </row>
    <row r="542" spans="2:5" ht="15.75" customHeight="1" x14ac:dyDescent="0.25">
      <c r="B542" s="56"/>
      <c r="C542" s="56"/>
      <c r="D542" s="56"/>
      <c r="E542" s="57"/>
    </row>
    <row r="543" spans="2:5" ht="15.75" customHeight="1" x14ac:dyDescent="0.25">
      <c r="B543" s="56"/>
      <c r="C543" s="56"/>
      <c r="D543" s="56"/>
      <c r="E543" s="57"/>
    </row>
    <row r="544" spans="2:5" ht="15.75" customHeight="1" x14ac:dyDescent="0.25">
      <c r="B544" s="56"/>
      <c r="C544" s="56"/>
      <c r="D544" s="56"/>
      <c r="E544" s="57"/>
    </row>
    <row r="545" spans="2:5" ht="15.75" customHeight="1" x14ac:dyDescent="0.25">
      <c r="B545" s="56"/>
      <c r="C545" s="56"/>
      <c r="D545" s="56"/>
      <c r="E545" s="57"/>
    </row>
    <row r="546" spans="2:5" ht="15.75" customHeight="1" x14ac:dyDescent="0.25">
      <c r="B546" s="56"/>
      <c r="C546" s="56"/>
      <c r="D546" s="56"/>
      <c r="E546" s="57"/>
    </row>
    <row r="547" spans="2:5" ht="15.75" customHeight="1" x14ac:dyDescent="0.25">
      <c r="B547" s="56"/>
      <c r="C547" s="56"/>
      <c r="D547" s="56"/>
      <c r="E547" s="57"/>
    </row>
    <row r="548" spans="2:5" ht="15.75" customHeight="1" x14ac:dyDescent="0.25">
      <c r="B548" s="56"/>
      <c r="C548" s="56"/>
      <c r="D548" s="56"/>
      <c r="E548" s="57"/>
    </row>
    <row r="549" spans="2:5" ht="15.75" customHeight="1" x14ac:dyDescent="0.25">
      <c r="B549" s="56"/>
      <c r="C549" s="56"/>
      <c r="D549" s="56"/>
      <c r="E549" s="57"/>
    </row>
    <row r="550" spans="2:5" ht="15.75" customHeight="1" x14ac:dyDescent="0.25">
      <c r="B550" s="56"/>
      <c r="C550" s="56"/>
      <c r="D550" s="56"/>
      <c r="E550" s="57"/>
    </row>
    <row r="551" spans="2:5" ht="15.75" customHeight="1" x14ac:dyDescent="0.25">
      <c r="B551" s="56"/>
      <c r="C551" s="56"/>
      <c r="D551" s="56"/>
      <c r="E551" s="57"/>
    </row>
    <row r="552" spans="2:5" ht="15.75" customHeight="1" x14ac:dyDescent="0.25">
      <c r="B552" s="56"/>
      <c r="C552" s="56"/>
      <c r="D552" s="56"/>
      <c r="E552" s="57"/>
    </row>
    <row r="553" spans="2:5" ht="15.75" customHeight="1" x14ac:dyDescent="0.25">
      <c r="B553" s="56"/>
      <c r="C553" s="56"/>
      <c r="D553" s="56"/>
      <c r="E553" s="57"/>
    </row>
    <row r="554" spans="2:5" ht="15.75" customHeight="1" x14ac:dyDescent="0.25">
      <c r="B554" s="56"/>
      <c r="C554" s="56"/>
      <c r="D554" s="56"/>
      <c r="E554" s="57"/>
    </row>
    <row r="555" spans="2:5" ht="15.75" customHeight="1" x14ac:dyDescent="0.25">
      <c r="B555" s="56"/>
      <c r="C555" s="56"/>
      <c r="D555" s="56"/>
      <c r="E555" s="57"/>
    </row>
    <row r="556" spans="2:5" ht="15.75" customHeight="1" x14ac:dyDescent="0.25">
      <c r="B556" s="56"/>
      <c r="C556" s="56"/>
      <c r="D556" s="56"/>
      <c r="E556" s="57"/>
    </row>
    <row r="557" spans="2:5" ht="15.75" customHeight="1" x14ac:dyDescent="0.25">
      <c r="B557" s="56"/>
      <c r="C557" s="56"/>
      <c r="D557" s="56"/>
      <c r="E557" s="57"/>
    </row>
    <row r="558" spans="2:5" ht="15.75" customHeight="1" x14ac:dyDescent="0.25">
      <c r="B558" s="56"/>
      <c r="C558" s="56"/>
      <c r="D558" s="56"/>
      <c r="E558" s="57"/>
    </row>
    <row r="559" spans="2:5" ht="15.75" customHeight="1" x14ac:dyDescent="0.25">
      <c r="B559" s="56"/>
      <c r="C559" s="56"/>
      <c r="D559" s="56"/>
      <c r="E559" s="57"/>
    </row>
    <row r="560" spans="2:5" ht="15.75" customHeight="1" x14ac:dyDescent="0.25">
      <c r="B560" s="56"/>
      <c r="C560" s="56"/>
      <c r="D560" s="56"/>
      <c r="E560" s="57"/>
    </row>
    <row r="561" spans="2:5" ht="15.75" customHeight="1" x14ac:dyDescent="0.25">
      <c r="B561" s="56"/>
      <c r="C561" s="56"/>
      <c r="D561" s="56"/>
      <c r="E561" s="57"/>
    </row>
    <row r="562" spans="2:5" ht="15.75" customHeight="1" x14ac:dyDescent="0.25">
      <c r="B562" s="56"/>
      <c r="C562" s="56"/>
      <c r="D562" s="56"/>
      <c r="E562" s="57"/>
    </row>
    <row r="563" spans="2:5" ht="15.75" customHeight="1" x14ac:dyDescent="0.25">
      <c r="B563" s="56"/>
      <c r="C563" s="56"/>
      <c r="D563" s="56"/>
      <c r="E563" s="57"/>
    </row>
    <row r="564" spans="2:5" ht="15.75" customHeight="1" x14ac:dyDescent="0.25">
      <c r="B564" s="56"/>
      <c r="C564" s="56"/>
      <c r="D564" s="56"/>
      <c r="E564" s="57"/>
    </row>
    <row r="565" spans="2:5" ht="15.75" customHeight="1" x14ac:dyDescent="0.25">
      <c r="B565" s="56"/>
      <c r="C565" s="56"/>
      <c r="D565" s="56"/>
      <c r="E565" s="57"/>
    </row>
    <row r="566" spans="2:5" ht="15.75" customHeight="1" x14ac:dyDescent="0.25">
      <c r="B566" s="56"/>
      <c r="C566" s="56"/>
      <c r="D566" s="56"/>
      <c r="E566" s="57"/>
    </row>
    <row r="567" spans="2:5" ht="15.75" customHeight="1" x14ac:dyDescent="0.25">
      <c r="B567" s="56"/>
      <c r="C567" s="56"/>
      <c r="D567" s="56"/>
      <c r="E567" s="57"/>
    </row>
    <row r="568" spans="2:5" ht="15.75" customHeight="1" x14ac:dyDescent="0.25">
      <c r="B568" s="56"/>
      <c r="C568" s="56"/>
      <c r="D568" s="56"/>
      <c r="E568" s="57"/>
    </row>
    <row r="569" spans="2:5" ht="15.75" customHeight="1" x14ac:dyDescent="0.25">
      <c r="B569" s="56"/>
      <c r="C569" s="56"/>
      <c r="D569" s="56"/>
      <c r="E569" s="57"/>
    </row>
    <row r="570" spans="2:5" ht="15.75" customHeight="1" x14ac:dyDescent="0.25">
      <c r="B570" s="56"/>
      <c r="C570" s="56"/>
      <c r="D570" s="56"/>
      <c r="E570" s="57"/>
    </row>
    <row r="571" spans="2:5" ht="15.75" customHeight="1" x14ac:dyDescent="0.25">
      <c r="B571" s="56"/>
      <c r="C571" s="56"/>
      <c r="D571" s="56"/>
      <c r="E571" s="57"/>
    </row>
    <row r="572" spans="2:5" ht="15.75" customHeight="1" x14ac:dyDescent="0.25">
      <c r="B572" s="56"/>
      <c r="C572" s="56"/>
      <c r="D572" s="56"/>
      <c r="E572" s="57"/>
    </row>
    <row r="573" spans="2:5" ht="15.75" customHeight="1" x14ac:dyDescent="0.25">
      <c r="B573" s="56"/>
      <c r="C573" s="56"/>
      <c r="D573" s="56"/>
      <c r="E573" s="57"/>
    </row>
    <row r="574" spans="2:5" ht="15.75" customHeight="1" x14ac:dyDescent="0.25">
      <c r="B574" s="56"/>
      <c r="C574" s="56"/>
      <c r="D574" s="56"/>
      <c r="E574" s="57"/>
    </row>
    <row r="575" spans="2:5" ht="15.75" customHeight="1" x14ac:dyDescent="0.25">
      <c r="B575" s="56"/>
      <c r="C575" s="56"/>
      <c r="D575" s="56"/>
      <c r="E575" s="57"/>
    </row>
    <row r="576" spans="2:5" ht="15.75" customHeight="1" x14ac:dyDescent="0.25">
      <c r="B576" s="56"/>
      <c r="C576" s="56"/>
      <c r="D576" s="56"/>
      <c r="E576" s="57"/>
    </row>
    <row r="577" spans="2:5" ht="15.75" customHeight="1" x14ac:dyDescent="0.25">
      <c r="B577" s="56"/>
      <c r="C577" s="56"/>
      <c r="D577" s="56"/>
      <c r="E577" s="57"/>
    </row>
    <row r="578" spans="2:5" ht="15.75" customHeight="1" x14ac:dyDescent="0.25">
      <c r="B578" s="56"/>
      <c r="C578" s="56"/>
      <c r="D578" s="56"/>
      <c r="E578" s="57"/>
    </row>
    <row r="579" spans="2:5" ht="15.75" customHeight="1" x14ac:dyDescent="0.25">
      <c r="B579" s="56"/>
      <c r="C579" s="56"/>
      <c r="D579" s="56"/>
      <c r="E579" s="57"/>
    </row>
    <row r="580" spans="2:5" ht="15.75" customHeight="1" x14ac:dyDescent="0.25">
      <c r="B580" s="56"/>
      <c r="C580" s="56"/>
      <c r="D580" s="56"/>
      <c r="E580" s="57"/>
    </row>
    <row r="581" spans="2:5" ht="15.75" customHeight="1" x14ac:dyDescent="0.25">
      <c r="B581" s="56"/>
      <c r="C581" s="56"/>
      <c r="D581" s="56"/>
      <c r="E581" s="57"/>
    </row>
    <row r="582" spans="2:5" ht="15.75" customHeight="1" x14ac:dyDescent="0.25">
      <c r="B582" s="56"/>
      <c r="C582" s="56"/>
      <c r="D582" s="56"/>
      <c r="E582" s="57"/>
    </row>
    <row r="583" spans="2:5" ht="15.75" customHeight="1" x14ac:dyDescent="0.25">
      <c r="B583" s="56"/>
      <c r="C583" s="56"/>
      <c r="D583" s="56"/>
      <c r="E583" s="57"/>
    </row>
    <row r="584" spans="2:5" ht="15.75" customHeight="1" x14ac:dyDescent="0.25">
      <c r="B584" s="56"/>
      <c r="C584" s="56"/>
      <c r="D584" s="56"/>
      <c r="E584" s="57"/>
    </row>
    <row r="585" spans="2:5" ht="15.75" customHeight="1" x14ac:dyDescent="0.25">
      <c r="B585" s="56"/>
      <c r="C585" s="56"/>
      <c r="D585" s="56"/>
      <c r="E585" s="57"/>
    </row>
    <row r="586" spans="2:5" ht="15.75" customHeight="1" x14ac:dyDescent="0.25">
      <c r="B586" s="56"/>
      <c r="C586" s="56"/>
      <c r="D586" s="56"/>
      <c r="E586" s="57"/>
    </row>
    <row r="587" spans="2:5" ht="15.75" customHeight="1" x14ac:dyDescent="0.25">
      <c r="B587" s="56"/>
      <c r="C587" s="56"/>
      <c r="D587" s="56"/>
      <c r="E587" s="57"/>
    </row>
    <row r="588" spans="2:5" ht="15.75" customHeight="1" x14ac:dyDescent="0.25">
      <c r="B588" s="56"/>
      <c r="C588" s="56"/>
      <c r="D588" s="56"/>
      <c r="E588" s="57"/>
    </row>
    <row r="589" spans="2:5" ht="15.75" customHeight="1" x14ac:dyDescent="0.25">
      <c r="B589" s="56"/>
      <c r="C589" s="56"/>
      <c r="D589" s="56"/>
      <c r="E589" s="57"/>
    </row>
    <row r="590" spans="2:5" ht="15.75" customHeight="1" x14ac:dyDescent="0.25">
      <c r="B590" s="56"/>
      <c r="C590" s="56"/>
      <c r="D590" s="56"/>
      <c r="E590" s="57"/>
    </row>
    <row r="591" spans="2:5" ht="15.75" customHeight="1" x14ac:dyDescent="0.25">
      <c r="B591" s="56"/>
      <c r="C591" s="56"/>
      <c r="D591" s="56"/>
      <c r="E591" s="57"/>
    </row>
    <row r="592" spans="2:5" ht="15.75" customHeight="1" x14ac:dyDescent="0.25">
      <c r="B592" s="56"/>
      <c r="C592" s="56"/>
      <c r="D592" s="56"/>
      <c r="E592" s="57"/>
    </row>
    <row r="593" spans="2:5" ht="15.75" customHeight="1" x14ac:dyDescent="0.25">
      <c r="B593" s="56"/>
      <c r="C593" s="56"/>
      <c r="D593" s="56"/>
      <c r="E593" s="57"/>
    </row>
    <row r="594" spans="2:5" ht="15.75" customHeight="1" x14ac:dyDescent="0.25">
      <c r="B594" s="56"/>
      <c r="C594" s="56"/>
      <c r="D594" s="56"/>
      <c r="E594" s="57"/>
    </row>
    <row r="595" spans="2:5" ht="15.75" customHeight="1" x14ac:dyDescent="0.25">
      <c r="B595" s="56"/>
      <c r="C595" s="56"/>
      <c r="D595" s="56"/>
      <c r="E595" s="57"/>
    </row>
    <row r="596" spans="2:5" ht="15.75" customHeight="1" x14ac:dyDescent="0.25">
      <c r="B596" s="56"/>
      <c r="C596" s="56"/>
      <c r="D596" s="56"/>
      <c r="E596" s="57"/>
    </row>
    <row r="597" spans="2:5" ht="15.75" customHeight="1" x14ac:dyDescent="0.25">
      <c r="B597" s="56"/>
      <c r="C597" s="56"/>
      <c r="D597" s="56"/>
      <c r="E597" s="57"/>
    </row>
    <row r="598" spans="2:5" ht="15.75" customHeight="1" x14ac:dyDescent="0.25">
      <c r="B598" s="56"/>
      <c r="C598" s="56"/>
      <c r="D598" s="56"/>
      <c r="E598" s="57"/>
    </row>
    <row r="599" spans="2:5" ht="15.75" customHeight="1" x14ac:dyDescent="0.25">
      <c r="B599" s="56"/>
      <c r="C599" s="56"/>
      <c r="D599" s="56"/>
      <c r="E599" s="57"/>
    </row>
    <row r="600" spans="2:5" ht="15.75" customHeight="1" x14ac:dyDescent="0.25">
      <c r="B600" s="56"/>
      <c r="C600" s="56"/>
      <c r="D600" s="56"/>
      <c r="E600" s="57"/>
    </row>
    <row r="601" spans="2:5" ht="15.75" customHeight="1" x14ac:dyDescent="0.25">
      <c r="B601" s="56"/>
      <c r="C601" s="56"/>
      <c r="D601" s="56"/>
      <c r="E601" s="57"/>
    </row>
    <row r="602" spans="2:5" ht="15.75" customHeight="1" x14ac:dyDescent="0.25">
      <c r="B602" s="56"/>
      <c r="C602" s="56"/>
      <c r="D602" s="56"/>
      <c r="E602" s="57"/>
    </row>
    <row r="603" spans="2:5" ht="15.75" customHeight="1" x14ac:dyDescent="0.25">
      <c r="B603" s="56"/>
      <c r="C603" s="56"/>
      <c r="D603" s="56"/>
      <c r="E603" s="57"/>
    </row>
    <row r="604" spans="2:5" ht="15.75" customHeight="1" x14ac:dyDescent="0.25">
      <c r="B604" s="56"/>
      <c r="C604" s="56"/>
      <c r="D604" s="56"/>
      <c r="E604" s="57"/>
    </row>
    <row r="605" spans="2:5" ht="15.75" customHeight="1" x14ac:dyDescent="0.25">
      <c r="B605" s="56"/>
      <c r="C605" s="56"/>
      <c r="D605" s="56"/>
      <c r="E605" s="57"/>
    </row>
    <row r="606" spans="2:5" ht="15.75" customHeight="1" x14ac:dyDescent="0.25">
      <c r="B606" s="56"/>
      <c r="C606" s="56"/>
      <c r="D606" s="56"/>
      <c r="E606" s="57"/>
    </row>
    <row r="607" spans="2:5" ht="15.75" customHeight="1" x14ac:dyDescent="0.25">
      <c r="B607" s="56"/>
      <c r="C607" s="56"/>
      <c r="D607" s="56"/>
      <c r="E607" s="57"/>
    </row>
    <row r="608" spans="2:5" ht="15.75" customHeight="1" x14ac:dyDescent="0.25">
      <c r="B608" s="56"/>
      <c r="C608" s="56"/>
      <c r="D608" s="56"/>
      <c r="E608" s="57"/>
    </row>
    <row r="609" spans="2:5" ht="15.75" customHeight="1" x14ac:dyDescent="0.25">
      <c r="B609" s="56"/>
      <c r="C609" s="56"/>
      <c r="D609" s="56"/>
      <c r="E609" s="57"/>
    </row>
    <row r="610" spans="2:5" ht="15.75" customHeight="1" x14ac:dyDescent="0.25">
      <c r="B610" s="56"/>
      <c r="C610" s="56"/>
      <c r="D610" s="56"/>
      <c r="E610" s="57"/>
    </row>
    <row r="611" spans="2:5" ht="15.75" customHeight="1" x14ac:dyDescent="0.25">
      <c r="B611" s="56"/>
      <c r="C611" s="56"/>
      <c r="D611" s="56"/>
      <c r="E611" s="57"/>
    </row>
    <row r="612" spans="2:5" ht="15.75" customHeight="1" x14ac:dyDescent="0.25">
      <c r="B612" s="56"/>
      <c r="C612" s="56"/>
      <c r="D612" s="56"/>
      <c r="E612" s="57"/>
    </row>
    <row r="613" spans="2:5" ht="15.75" customHeight="1" x14ac:dyDescent="0.25">
      <c r="B613" s="56"/>
      <c r="C613" s="56"/>
      <c r="D613" s="56"/>
      <c r="E613" s="57"/>
    </row>
    <row r="614" spans="2:5" ht="15.75" customHeight="1" x14ac:dyDescent="0.25">
      <c r="B614" s="56"/>
      <c r="C614" s="56"/>
      <c r="D614" s="56"/>
      <c r="E614" s="57"/>
    </row>
    <row r="615" spans="2:5" ht="15.75" customHeight="1" x14ac:dyDescent="0.25">
      <c r="B615" s="56"/>
      <c r="C615" s="56"/>
      <c r="D615" s="56"/>
      <c r="E615" s="57"/>
    </row>
    <row r="616" spans="2:5" ht="15.75" customHeight="1" x14ac:dyDescent="0.25">
      <c r="B616" s="56"/>
      <c r="C616" s="56"/>
      <c r="D616" s="56"/>
      <c r="E616" s="57"/>
    </row>
    <row r="617" spans="2:5" ht="15.75" customHeight="1" x14ac:dyDescent="0.25">
      <c r="B617" s="56"/>
      <c r="C617" s="56"/>
      <c r="D617" s="56"/>
      <c r="E617" s="57"/>
    </row>
    <row r="618" spans="2:5" ht="15.75" customHeight="1" x14ac:dyDescent="0.25">
      <c r="B618" s="56"/>
      <c r="C618" s="56"/>
      <c r="D618" s="56"/>
      <c r="E618" s="57"/>
    </row>
    <row r="619" spans="2:5" ht="15.75" customHeight="1" x14ac:dyDescent="0.25">
      <c r="B619" s="56"/>
      <c r="C619" s="56"/>
      <c r="D619" s="56"/>
      <c r="E619" s="57"/>
    </row>
    <row r="620" spans="2:5" ht="15.75" customHeight="1" x14ac:dyDescent="0.25">
      <c r="B620" s="56"/>
      <c r="C620" s="56"/>
      <c r="D620" s="56"/>
      <c r="E620" s="57"/>
    </row>
    <row r="621" spans="2:5" ht="15.75" customHeight="1" x14ac:dyDescent="0.25">
      <c r="B621" s="56"/>
      <c r="C621" s="56"/>
      <c r="D621" s="56"/>
      <c r="E621" s="57"/>
    </row>
    <row r="622" spans="2:5" ht="15.75" customHeight="1" x14ac:dyDescent="0.25">
      <c r="B622" s="56"/>
      <c r="C622" s="56"/>
      <c r="D622" s="56"/>
      <c r="E622" s="57"/>
    </row>
    <row r="623" spans="2:5" ht="15.75" customHeight="1" x14ac:dyDescent="0.25">
      <c r="B623" s="56"/>
      <c r="C623" s="56"/>
      <c r="D623" s="56"/>
      <c r="E623" s="57"/>
    </row>
    <row r="624" spans="2:5" ht="15.75" customHeight="1" x14ac:dyDescent="0.25">
      <c r="B624" s="56"/>
      <c r="C624" s="56"/>
      <c r="D624" s="56"/>
      <c r="E624" s="57"/>
    </row>
    <row r="625" spans="2:5" ht="15.75" customHeight="1" x14ac:dyDescent="0.25">
      <c r="B625" s="56"/>
      <c r="C625" s="56"/>
      <c r="D625" s="56"/>
      <c r="E625" s="57"/>
    </row>
    <row r="626" spans="2:5" ht="15.75" customHeight="1" x14ac:dyDescent="0.25">
      <c r="B626" s="56"/>
      <c r="C626" s="56"/>
      <c r="D626" s="56"/>
      <c r="E626" s="57"/>
    </row>
    <row r="627" spans="2:5" ht="15.75" customHeight="1" x14ac:dyDescent="0.25">
      <c r="B627" s="56"/>
      <c r="C627" s="56"/>
      <c r="D627" s="56"/>
      <c r="E627" s="57"/>
    </row>
    <row r="628" spans="2:5" ht="15.75" customHeight="1" x14ac:dyDescent="0.25">
      <c r="B628" s="56"/>
      <c r="C628" s="56"/>
      <c r="D628" s="56"/>
      <c r="E628" s="57"/>
    </row>
    <row r="629" spans="2:5" ht="15.75" customHeight="1" x14ac:dyDescent="0.25">
      <c r="B629" s="56"/>
      <c r="C629" s="56"/>
      <c r="D629" s="56"/>
      <c r="E629" s="57"/>
    </row>
    <row r="630" spans="2:5" ht="15.75" customHeight="1" x14ac:dyDescent="0.25">
      <c r="B630" s="56"/>
      <c r="C630" s="56"/>
      <c r="D630" s="56"/>
      <c r="E630" s="57"/>
    </row>
    <row r="631" spans="2:5" ht="15.75" customHeight="1" x14ac:dyDescent="0.25">
      <c r="B631" s="56"/>
      <c r="C631" s="56"/>
      <c r="D631" s="56"/>
      <c r="E631" s="57"/>
    </row>
    <row r="632" spans="2:5" ht="15.75" customHeight="1" x14ac:dyDescent="0.25">
      <c r="B632" s="56"/>
      <c r="C632" s="56"/>
      <c r="D632" s="56"/>
      <c r="E632" s="57"/>
    </row>
    <row r="633" spans="2:5" ht="15.75" customHeight="1" x14ac:dyDescent="0.25">
      <c r="B633" s="56"/>
      <c r="C633" s="56"/>
      <c r="D633" s="56"/>
      <c r="E633" s="57"/>
    </row>
    <row r="634" spans="2:5" ht="15.75" customHeight="1" x14ac:dyDescent="0.25">
      <c r="B634" s="56"/>
      <c r="C634" s="56"/>
      <c r="D634" s="56"/>
      <c r="E634" s="57"/>
    </row>
    <row r="635" spans="2:5" ht="15.75" customHeight="1" x14ac:dyDescent="0.25">
      <c r="B635" s="56"/>
      <c r="C635" s="56"/>
      <c r="D635" s="56"/>
      <c r="E635" s="57"/>
    </row>
    <row r="636" spans="2:5" ht="15.75" customHeight="1" x14ac:dyDescent="0.25">
      <c r="B636" s="56"/>
      <c r="C636" s="56"/>
      <c r="D636" s="56"/>
      <c r="E636" s="57"/>
    </row>
    <row r="637" spans="2:5" ht="15.75" customHeight="1" x14ac:dyDescent="0.25">
      <c r="B637" s="56"/>
      <c r="C637" s="56"/>
      <c r="D637" s="56"/>
      <c r="E637" s="57"/>
    </row>
    <row r="638" spans="2:5" ht="15.75" customHeight="1" x14ac:dyDescent="0.25">
      <c r="B638" s="56"/>
      <c r="C638" s="56"/>
      <c r="D638" s="56"/>
      <c r="E638" s="57"/>
    </row>
    <row r="639" spans="2:5" ht="15.75" customHeight="1" x14ac:dyDescent="0.25">
      <c r="B639" s="56"/>
      <c r="C639" s="56"/>
      <c r="D639" s="56"/>
      <c r="E639" s="57"/>
    </row>
    <row r="640" spans="2:5" ht="15.75" customHeight="1" x14ac:dyDescent="0.25">
      <c r="B640" s="56"/>
      <c r="C640" s="56"/>
      <c r="D640" s="56"/>
      <c r="E640" s="57"/>
    </row>
    <row r="641" spans="2:5" ht="15.75" customHeight="1" x14ac:dyDescent="0.25">
      <c r="B641" s="56"/>
      <c r="C641" s="56"/>
      <c r="D641" s="56"/>
      <c r="E641" s="57"/>
    </row>
    <row r="642" spans="2:5" ht="15.75" customHeight="1" x14ac:dyDescent="0.25">
      <c r="B642" s="56"/>
      <c r="C642" s="56"/>
      <c r="D642" s="56"/>
      <c r="E642" s="57"/>
    </row>
    <row r="643" spans="2:5" ht="15.75" customHeight="1" x14ac:dyDescent="0.25">
      <c r="B643" s="56"/>
      <c r="C643" s="56"/>
      <c r="D643" s="56"/>
      <c r="E643" s="57"/>
    </row>
    <row r="644" spans="2:5" ht="15.75" customHeight="1" x14ac:dyDescent="0.25">
      <c r="B644" s="56"/>
      <c r="C644" s="56"/>
      <c r="D644" s="56"/>
      <c r="E644" s="57"/>
    </row>
    <row r="645" spans="2:5" ht="15.75" customHeight="1" x14ac:dyDescent="0.25">
      <c r="B645" s="56"/>
      <c r="C645" s="56"/>
      <c r="D645" s="56"/>
      <c r="E645" s="57"/>
    </row>
    <row r="646" spans="2:5" ht="15.75" customHeight="1" x14ac:dyDescent="0.25">
      <c r="B646" s="56"/>
      <c r="C646" s="56"/>
      <c r="D646" s="56"/>
      <c r="E646" s="57"/>
    </row>
    <row r="647" spans="2:5" ht="15.75" customHeight="1" x14ac:dyDescent="0.25">
      <c r="B647" s="56"/>
      <c r="C647" s="56"/>
      <c r="D647" s="56"/>
      <c r="E647" s="57"/>
    </row>
    <row r="648" spans="2:5" ht="15.75" customHeight="1" x14ac:dyDescent="0.25">
      <c r="B648" s="56"/>
      <c r="C648" s="56"/>
      <c r="D648" s="56"/>
      <c r="E648" s="57"/>
    </row>
    <row r="649" spans="2:5" ht="15.75" customHeight="1" x14ac:dyDescent="0.25">
      <c r="B649" s="56"/>
      <c r="C649" s="56"/>
      <c r="D649" s="56"/>
      <c r="E649" s="57"/>
    </row>
    <row r="650" spans="2:5" ht="15.75" customHeight="1" x14ac:dyDescent="0.25">
      <c r="B650" s="56"/>
      <c r="C650" s="56"/>
      <c r="D650" s="56"/>
      <c r="E650" s="57"/>
    </row>
    <row r="651" spans="2:5" ht="15.75" customHeight="1" x14ac:dyDescent="0.25">
      <c r="B651" s="56"/>
      <c r="C651" s="56"/>
      <c r="D651" s="56"/>
      <c r="E651" s="57"/>
    </row>
    <row r="652" spans="2:5" ht="15.75" customHeight="1" x14ac:dyDescent="0.25">
      <c r="B652" s="56"/>
      <c r="C652" s="56"/>
      <c r="D652" s="56"/>
      <c r="E652" s="57"/>
    </row>
    <row r="653" spans="2:5" ht="15.75" customHeight="1" x14ac:dyDescent="0.25">
      <c r="B653" s="56"/>
      <c r="C653" s="56"/>
      <c r="D653" s="56"/>
      <c r="E653" s="57"/>
    </row>
    <row r="654" spans="2:5" ht="15.75" customHeight="1" x14ac:dyDescent="0.25">
      <c r="B654" s="56"/>
      <c r="C654" s="56"/>
      <c r="D654" s="56"/>
      <c r="E654" s="57"/>
    </row>
    <row r="655" spans="2:5" ht="15.75" customHeight="1" x14ac:dyDescent="0.25">
      <c r="B655" s="56"/>
      <c r="C655" s="56"/>
      <c r="D655" s="56"/>
      <c r="E655" s="57"/>
    </row>
    <row r="656" spans="2:5" ht="15.75" customHeight="1" x14ac:dyDescent="0.25">
      <c r="B656" s="56"/>
      <c r="C656" s="56"/>
      <c r="D656" s="56"/>
      <c r="E656" s="57"/>
    </row>
    <row r="657" spans="2:5" ht="15.75" customHeight="1" x14ac:dyDescent="0.25">
      <c r="B657" s="56"/>
      <c r="C657" s="56"/>
      <c r="D657" s="56"/>
      <c r="E657" s="57"/>
    </row>
    <row r="658" spans="2:5" ht="15.75" customHeight="1" x14ac:dyDescent="0.25">
      <c r="B658" s="56"/>
      <c r="C658" s="56"/>
      <c r="D658" s="56"/>
      <c r="E658" s="57"/>
    </row>
    <row r="659" spans="2:5" ht="15.75" customHeight="1" x14ac:dyDescent="0.25">
      <c r="B659" s="56"/>
      <c r="C659" s="56"/>
      <c r="D659" s="56"/>
      <c r="E659" s="57"/>
    </row>
    <row r="660" spans="2:5" ht="15.75" customHeight="1" x14ac:dyDescent="0.25">
      <c r="B660" s="56"/>
      <c r="C660" s="56"/>
      <c r="D660" s="56"/>
      <c r="E660" s="57"/>
    </row>
    <row r="661" spans="2:5" ht="15.75" customHeight="1" x14ac:dyDescent="0.25">
      <c r="B661" s="56"/>
      <c r="C661" s="56"/>
      <c r="D661" s="56"/>
      <c r="E661" s="57"/>
    </row>
    <row r="662" spans="2:5" ht="15.75" customHeight="1" x14ac:dyDescent="0.25">
      <c r="B662" s="56"/>
      <c r="C662" s="56"/>
      <c r="D662" s="56"/>
      <c r="E662" s="57"/>
    </row>
    <row r="663" spans="2:5" ht="15.75" customHeight="1" x14ac:dyDescent="0.25">
      <c r="B663" s="56"/>
      <c r="C663" s="56"/>
      <c r="D663" s="56"/>
      <c r="E663" s="57"/>
    </row>
    <row r="664" spans="2:5" ht="15.75" customHeight="1" x14ac:dyDescent="0.25">
      <c r="B664" s="56"/>
      <c r="C664" s="56"/>
      <c r="D664" s="56"/>
      <c r="E664" s="57"/>
    </row>
    <row r="665" spans="2:5" ht="15.75" customHeight="1" x14ac:dyDescent="0.25">
      <c r="B665" s="56"/>
      <c r="C665" s="56"/>
      <c r="D665" s="56"/>
      <c r="E665" s="57"/>
    </row>
    <row r="666" spans="2:5" ht="15.75" customHeight="1" x14ac:dyDescent="0.25">
      <c r="B666" s="56"/>
      <c r="C666" s="56"/>
      <c r="D666" s="56"/>
      <c r="E666" s="57"/>
    </row>
    <row r="667" spans="2:5" ht="15.75" customHeight="1" x14ac:dyDescent="0.25">
      <c r="B667" s="56"/>
      <c r="C667" s="56"/>
      <c r="D667" s="56"/>
      <c r="E667" s="57"/>
    </row>
    <row r="668" spans="2:5" ht="15.75" customHeight="1" x14ac:dyDescent="0.25">
      <c r="B668" s="56"/>
      <c r="C668" s="56"/>
      <c r="D668" s="56"/>
      <c r="E668" s="57"/>
    </row>
    <row r="669" spans="2:5" ht="15.75" customHeight="1" x14ac:dyDescent="0.25">
      <c r="B669" s="56"/>
      <c r="C669" s="56"/>
      <c r="D669" s="56"/>
      <c r="E669" s="57"/>
    </row>
    <row r="670" spans="2:5" ht="15.75" customHeight="1" x14ac:dyDescent="0.25">
      <c r="B670" s="56"/>
      <c r="C670" s="56"/>
      <c r="D670" s="56"/>
      <c r="E670" s="57"/>
    </row>
    <row r="671" spans="2:5" ht="15.75" customHeight="1" x14ac:dyDescent="0.25">
      <c r="B671" s="56"/>
      <c r="C671" s="56"/>
      <c r="D671" s="56"/>
      <c r="E671" s="57"/>
    </row>
    <row r="672" spans="2:5" ht="15.75" customHeight="1" x14ac:dyDescent="0.25">
      <c r="B672" s="56"/>
      <c r="C672" s="56"/>
      <c r="D672" s="56"/>
      <c r="E672" s="57"/>
    </row>
    <row r="673" spans="2:5" ht="15.75" customHeight="1" x14ac:dyDescent="0.25">
      <c r="B673" s="56"/>
      <c r="C673" s="56"/>
      <c r="D673" s="56"/>
      <c r="E673" s="57"/>
    </row>
    <row r="674" spans="2:5" ht="15.75" customHeight="1" x14ac:dyDescent="0.25">
      <c r="B674" s="56"/>
      <c r="C674" s="56"/>
      <c r="D674" s="56"/>
      <c r="E674" s="57"/>
    </row>
    <row r="675" spans="2:5" ht="15.75" customHeight="1" x14ac:dyDescent="0.25">
      <c r="B675" s="56"/>
      <c r="C675" s="56"/>
      <c r="D675" s="56"/>
      <c r="E675" s="57"/>
    </row>
    <row r="676" spans="2:5" ht="15.75" customHeight="1" x14ac:dyDescent="0.25">
      <c r="B676" s="56"/>
      <c r="C676" s="56"/>
      <c r="D676" s="56"/>
      <c r="E676" s="57"/>
    </row>
    <row r="677" spans="2:5" ht="15.75" customHeight="1" x14ac:dyDescent="0.25">
      <c r="B677" s="56"/>
      <c r="C677" s="56"/>
      <c r="D677" s="56"/>
      <c r="E677" s="57"/>
    </row>
    <row r="678" spans="2:5" ht="15.75" customHeight="1" x14ac:dyDescent="0.25">
      <c r="B678" s="56"/>
      <c r="C678" s="56"/>
      <c r="D678" s="56"/>
      <c r="E678" s="57"/>
    </row>
    <row r="679" spans="2:5" ht="15.75" customHeight="1" x14ac:dyDescent="0.25">
      <c r="B679" s="56"/>
      <c r="C679" s="56"/>
      <c r="D679" s="56"/>
      <c r="E679" s="57"/>
    </row>
    <row r="680" spans="2:5" ht="15.75" customHeight="1" x14ac:dyDescent="0.25">
      <c r="B680" s="56"/>
      <c r="C680" s="56"/>
      <c r="D680" s="56"/>
      <c r="E680" s="57"/>
    </row>
    <row r="681" spans="2:5" ht="15.75" customHeight="1" x14ac:dyDescent="0.25">
      <c r="B681" s="56"/>
      <c r="C681" s="56"/>
      <c r="D681" s="56"/>
      <c r="E681" s="57"/>
    </row>
    <row r="682" spans="2:5" ht="15.75" customHeight="1" x14ac:dyDescent="0.25">
      <c r="B682" s="56"/>
      <c r="C682" s="56"/>
      <c r="D682" s="56"/>
      <c r="E682" s="57"/>
    </row>
    <row r="683" spans="2:5" ht="15.75" customHeight="1" x14ac:dyDescent="0.25">
      <c r="B683" s="56"/>
      <c r="C683" s="56"/>
      <c r="D683" s="56"/>
      <c r="E683" s="57"/>
    </row>
    <row r="684" spans="2:5" ht="15.75" customHeight="1" x14ac:dyDescent="0.25">
      <c r="B684" s="56"/>
      <c r="C684" s="56"/>
      <c r="D684" s="56"/>
      <c r="E684" s="57"/>
    </row>
    <row r="685" spans="2:5" ht="15.75" customHeight="1" x14ac:dyDescent="0.25">
      <c r="B685" s="56"/>
      <c r="C685" s="56"/>
      <c r="D685" s="56"/>
      <c r="E685" s="57"/>
    </row>
    <row r="686" spans="2:5" ht="15.75" customHeight="1" x14ac:dyDescent="0.25">
      <c r="B686" s="56"/>
      <c r="C686" s="56"/>
      <c r="D686" s="56"/>
      <c r="E686" s="57"/>
    </row>
    <row r="687" spans="2:5" ht="15.75" customHeight="1" x14ac:dyDescent="0.25">
      <c r="B687" s="56"/>
      <c r="C687" s="56"/>
      <c r="D687" s="56"/>
      <c r="E687" s="57"/>
    </row>
    <row r="688" spans="2:5" ht="15.75" customHeight="1" x14ac:dyDescent="0.25">
      <c r="B688" s="56"/>
      <c r="C688" s="56"/>
      <c r="D688" s="56"/>
      <c r="E688" s="57"/>
    </row>
    <row r="689" spans="2:5" ht="15.75" customHeight="1" x14ac:dyDescent="0.25">
      <c r="B689" s="56"/>
      <c r="C689" s="56"/>
      <c r="D689" s="56"/>
      <c r="E689" s="57"/>
    </row>
    <row r="690" spans="2:5" ht="15.75" customHeight="1" x14ac:dyDescent="0.25">
      <c r="B690" s="56"/>
      <c r="C690" s="56"/>
      <c r="D690" s="56"/>
      <c r="E690" s="57"/>
    </row>
    <row r="691" spans="2:5" ht="15.75" customHeight="1" x14ac:dyDescent="0.25">
      <c r="B691" s="56"/>
      <c r="C691" s="56"/>
      <c r="D691" s="56"/>
      <c r="E691" s="57"/>
    </row>
    <row r="692" spans="2:5" ht="15.75" customHeight="1" x14ac:dyDescent="0.25">
      <c r="B692" s="56"/>
      <c r="C692" s="56"/>
      <c r="D692" s="56"/>
      <c r="E692" s="57"/>
    </row>
    <row r="693" spans="2:5" ht="15.75" customHeight="1" x14ac:dyDescent="0.25">
      <c r="B693" s="56"/>
      <c r="C693" s="56"/>
      <c r="D693" s="56"/>
      <c r="E693" s="57"/>
    </row>
    <row r="694" spans="2:5" ht="15.75" customHeight="1" x14ac:dyDescent="0.25">
      <c r="B694" s="56"/>
      <c r="C694" s="56"/>
      <c r="D694" s="56"/>
      <c r="E694" s="57"/>
    </row>
    <row r="695" spans="2:5" ht="15.75" customHeight="1" x14ac:dyDescent="0.25">
      <c r="B695" s="56"/>
      <c r="C695" s="56"/>
      <c r="D695" s="56"/>
      <c r="E695" s="57"/>
    </row>
    <row r="696" spans="2:5" ht="15.75" customHeight="1" x14ac:dyDescent="0.25">
      <c r="B696" s="56"/>
      <c r="C696" s="56"/>
      <c r="D696" s="56"/>
      <c r="E696" s="57"/>
    </row>
    <row r="697" spans="2:5" ht="15.75" customHeight="1" x14ac:dyDescent="0.25">
      <c r="B697" s="56"/>
      <c r="C697" s="56"/>
      <c r="D697" s="56"/>
      <c r="E697" s="57"/>
    </row>
    <row r="698" spans="2:5" ht="15.75" customHeight="1" x14ac:dyDescent="0.25">
      <c r="B698" s="56"/>
      <c r="C698" s="56"/>
      <c r="D698" s="56"/>
      <c r="E698" s="57"/>
    </row>
    <row r="699" spans="2:5" ht="15.75" customHeight="1" x14ac:dyDescent="0.25">
      <c r="B699" s="56"/>
      <c r="C699" s="56"/>
      <c r="D699" s="56"/>
      <c r="E699" s="57"/>
    </row>
    <row r="700" spans="2:5" ht="15.75" customHeight="1" x14ac:dyDescent="0.25">
      <c r="B700" s="56"/>
      <c r="C700" s="56"/>
      <c r="D700" s="56"/>
      <c r="E700" s="57"/>
    </row>
    <row r="701" spans="2:5" ht="15.75" customHeight="1" x14ac:dyDescent="0.25">
      <c r="B701" s="56"/>
      <c r="C701" s="56"/>
      <c r="D701" s="56"/>
      <c r="E701" s="57"/>
    </row>
    <row r="702" spans="2:5" ht="15.75" customHeight="1" x14ac:dyDescent="0.25">
      <c r="B702" s="56"/>
      <c r="C702" s="56"/>
      <c r="D702" s="56"/>
      <c r="E702" s="57"/>
    </row>
    <row r="703" spans="2:5" ht="15.75" customHeight="1" x14ac:dyDescent="0.25">
      <c r="B703" s="56"/>
      <c r="C703" s="56"/>
      <c r="D703" s="56"/>
      <c r="E703" s="57"/>
    </row>
    <row r="704" spans="2:5" ht="15.75" customHeight="1" x14ac:dyDescent="0.25">
      <c r="B704" s="56"/>
      <c r="C704" s="56"/>
      <c r="D704" s="56"/>
      <c r="E704" s="57"/>
    </row>
    <row r="705" spans="2:5" ht="15.75" customHeight="1" x14ac:dyDescent="0.25">
      <c r="B705" s="56"/>
      <c r="C705" s="56"/>
      <c r="D705" s="56"/>
      <c r="E705" s="57"/>
    </row>
    <row r="706" spans="2:5" ht="15.75" customHeight="1" x14ac:dyDescent="0.25">
      <c r="B706" s="56"/>
      <c r="C706" s="56"/>
      <c r="D706" s="56"/>
      <c r="E706" s="57"/>
    </row>
    <row r="707" spans="2:5" ht="15.75" customHeight="1" x14ac:dyDescent="0.25">
      <c r="B707" s="56"/>
      <c r="C707" s="56"/>
      <c r="D707" s="56"/>
      <c r="E707" s="57"/>
    </row>
    <row r="708" spans="2:5" ht="15.75" customHeight="1" x14ac:dyDescent="0.25">
      <c r="B708" s="56"/>
      <c r="C708" s="56"/>
      <c r="D708" s="56"/>
      <c r="E708" s="57"/>
    </row>
    <row r="709" spans="2:5" ht="15.75" customHeight="1" x14ac:dyDescent="0.25">
      <c r="B709" s="56"/>
      <c r="C709" s="56"/>
      <c r="D709" s="56"/>
      <c r="E709" s="57"/>
    </row>
    <row r="710" spans="2:5" ht="15.75" customHeight="1" x14ac:dyDescent="0.25">
      <c r="B710" s="56"/>
      <c r="C710" s="56"/>
      <c r="D710" s="56"/>
      <c r="E710" s="57"/>
    </row>
    <row r="711" spans="2:5" ht="15.75" customHeight="1" x14ac:dyDescent="0.25">
      <c r="B711" s="56"/>
      <c r="C711" s="56"/>
      <c r="D711" s="56"/>
      <c r="E711" s="57"/>
    </row>
    <row r="712" spans="2:5" ht="15.75" customHeight="1" x14ac:dyDescent="0.25">
      <c r="B712" s="56"/>
      <c r="C712" s="56"/>
      <c r="D712" s="56"/>
      <c r="E712" s="57"/>
    </row>
    <row r="713" spans="2:5" ht="15.75" customHeight="1" x14ac:dyDescent="0.25">
      <c r="B713" s="56"/>
      <c r="C713" s="56"/>
      <c r="D713" s="56"/>
      <c r="E713" s="57"/>
    </row>
    <row r="714" spans="2:5" ht="15.75" customHeight="1" x14ac:dyDescent="0.25">
      <c r="B714" s="56"/>
      <c r="C714" s="56"/>
      <c r="D714" s="56"/>
      <c r="E714" s="57"/>
    </row>
    <row r="715" spans="2:5" ht="15.75" customHeight="1" x14ac:dyDescent="0.25">
      <c r="B715" s="56"/>
      <c r="C715" s="56"/>
      <c r="D715" s="56"/>
      <c r="E715" s="57"/>
    </row>
    <row r="716" spans="2:5" ht="15.75" customHeight="1" x14ac:dyDescent="0.25">
      <c r="B716" s="56"/>
      <c r="C716" s="56"/>
      <c r="D716" s="56"/>
      <c r="E716" s="57"/>
    </row>
    <row r="717" spans="2:5" ht="15.75" customHeight="1" x14ac:dyDescent="0.25">
      <c r="B717" s="56"/>
      <c r="C717" s="56"/>
      <c r="D717" s="56"/>
      <c r="E717" s="57"/>
    </row>
    <row r="718" spans="2:5" ht="15.75" customHeight="1" x14ac:dyDescent="0.25">
      <c r="B718" s="56"/>
      <c r="C718" s="56"/>
      <c r="D718" s="56"/>
      <c r="E718" s="57"/>
    </row>
    <row r="719" spans="2:5" ht="15.75" customHeight="1" x14ac:dyDescent="0.25">
      <c r="B719" s="56"/>
      <c r="C719" s="56"/>
      <c r="D719" s="56"/>
      <c r="E719" s="57"/>
    </row>
    <row r="720" spans="2:5" ht="15.75" customHeight="1" x14ac:dyDescent="0.25">
      <c r="B720" s="56"/>
      <c r="C720" s="56"/>
      <c r="D720" s="56"/>
      <c r="E720" s="57"/>
    </row>
    <row r="721" spans="2:5" ht="15.75" customHeight="1" x14ac:dyDescent="0.25">
      <c r="B721" s="56"/>
      <c r="C721" s="56"/>
      <c r="D721" s="56"/>
      <c r="E721" s="57"/>
    </row>
    <row r="722" spans="2:5" ht="15.75" customHeight="1" x14ac:dyDescent="0.25">
      <c r="B722" s="56"/>
      <c r="C722" s="56"/>
      <c r="D722" s="56"/>
      <c r="E722" s="57"/>
    </row>
    <row r="723" spans="2:5" ht="15.75" customHeight="1" x14ac:dyDescent="0.25">
      <c r="B723" s="56"/>
      <c r="C723" s="56"/>
      <c r="D723" s="56"/>
      <c r="E723" s="57"/>
    </row>
    <row r="724" spans="2:5" ht="15.75" customHeight="1" x14ac:dyDescent="0.25">
      <c r="B724" s="56"/>
      <c r="C724" s="56"/>
      <c r="D724" s="56"/>
      <c r="E724" s="57"/>
    </row>
    <row r="725" spans="2:5" ht="15.75" customHeight="1" x14ac:dyDescent="0.25">
      <c r="B725" s="56"/>
      <c r="C725" s="56"/>
      <c r="D725" s="56"/>
      <c r="E725" s="57"/>
    </row>
    <row r="726" spans="2:5" ht="15.75" customHeight="1" x14ac:dyDescent="0.25">
      <c r="B726" s="56"/>
      <c r="C726" s="56"/>
      <c r="D726" s="56"/>
      <c r="E726" s="57"/>
    </row>
    <row r="727" spans="2:5" ht="15.75" customHeight="1" x14ac:dyDescent="0.25">
      <c r="B727" s="56"/>
      <c r="C727" s="56"/>
      <c r="D727" s="56"/>
      <c r="E727" s="57"/>
    </row>
    <row r="728" spans="2:5" ht="15.75" customHeight="1" x14ac:dyDescent="0.25">
      <c r="B728" s="56"/>
      <c r="C728" s="56"/>
      <c r="D728" s="56"/>
      <c r="E728" s="57"/>
    </row>
    <row r="729" spans="2:5" ht="15.75" customHeight="1" x14ac:dyDescent="0.25">
      <c r="B729" s="56"/>
      <c r="C729" s="56"/>
      <c r="D729" s="56"/>
      <c r="E729" s="57"/>
    </row>
    <row r="730" spans="2:5" ht="15.75" customHeight="1" x14ac:dyDescent="0.25">
      <c r="B730" s="56"/>
      <c r="C730" s="56"/>
      <c r="D730" s="56"/>
      <c r="E730" s="57"/>
    </row>
    <row r="731" spans="2:5" ht="15.75" customHeight="1" x14ac:dyDescent="0.25">
      <c r="B731" s="56"/>
      <c r="C731" s="56"/>
      <c r="D731" s="56"/>
      <c r="E731" s="57"/>
    </row>
    <row r="732" spans="2:5" ht="15.75" customHeight="1" x14ac:dyDescent="0.25">
      <c r="B732" s="56"/>
      <c r="C732" s="56"/>
      <c r="D732" s="56"/>
      <c r="E732" s="57"/>
    </row>
    <row r="733" spans="2:5" ht="15.75" customHeight="1" x14ac:dyDescent="0.25">
      <c r="B733" s="56"/>
      <c r="C733" s="56"/>
      <c r="D733" s="56"/>
      <c r="E733" s="57"/>
    </row>
    <row r="734" spans="2:5" ht="15.75" customHeight="1" x14ac:dyDescent="0.25">
      <c r="B734" s="56"/>
      <c r="C734" s="56"/>
      <c r="D734" s="56"/>
      <c r="E734" s="57"/>
    </row>
    <row r="735" spans="2:5" ht="15.75" customHeight="1" x14ac:dyDescent="0.25">
      <c r="B735" s="56"/>
      <c r="C735" s="56"/>
      <c r="D735" s="56"/>
      <c r="E735" s="57"/>
    </row>
    <row r="736" spans="2:5" ht="15.75" customHeight="1" x14ac:dyDescent="0.25">
      <c r="B736" s="56"/>
      <c r="C736" s="56"/>
      <c r="D736" s="56"/>
      <c r="E736" s="57"/>
    </row>
    <row r="737" spans="2:5" ht="15.75" customHeight="1" x14ac:dyDescent="0.25">
      <c r="B737" s="56"/>
      <c r="C737" s="56"/>
      <c r="D737" s="56"/>
      <c r="E737" s="57"/>
    </row>
    <row r="738" spans="2:5" ht="15.75" customHeight="1" x14ac:dyDescent="0.25">
      <c r="B738" s="56"/>
      <c r="C738" s="56"/>
      <c r="D738" s="56"/>
      <c r="E738" s="57"/>
    </row>
    <row r="739" spans="2:5" ht="15.75" customHeight="1" x14ac:dyDescent="0.25">
      <c r="B739" s="56"/>
      <c r="C739" s="56"/>
      <c r="D739" s="56"/>
      <c r="E739" s="57"/>
    </row>
    <row r="740" spans="2:5" ht="15.75" customHeight="1" x14ac:dyDescent="0.25">
      <c r="B740" s="56"/>
      <c r="C740" s="56"/>
      <c r="D740" s="56"/>
      <c r="E740" s="57"/>
    </row>
    <row r="741" spans="2:5" ht="15.75" customHeight="1" x14ac:dyDescent="0.25">
      <c r="B741" s="56"/>
      <c r="C741" s="56"/>
      <c r="D741" s="56"/>
      <c r="E741" s="57"/>
    </row>
    <row r="742" spans="2:5" ht="15.75" customHeight="1" x14ac:dyDescent="0.25">
      <c r="B742" s="56"/>
      <c r="C742" s="56"/>
      <c r="D742" s="56"/>
      <c r="E742" s="57"/>
    </row>
    <row r="743" spans="2:5" ht="15.75" customHeight="1" x14ac:dyDescent="0.25">
      <c r="B743" s="56"/>
      <c r="C743" s="56"/>
      <c r="D743" s="56"/>
      <c r="E743" s="57"/>
    </row>
    <row r="744" spans="2:5" ht="15.75" customHeight="1" x14ac:dyDescent="0.25">
      <c r="B744" s="56"/>
      <c r="C744" s="56"/>
      <c r="D744" s="56"/>
      <c r="E744" s="57"/>
    </row>
    <row r="745" spans="2:5" ht="15.75" customHeight="1" x14ac:dyDescent="0.25">
      <c r="B745" s="56"/>
      <c r="C745" s="56"/>
      <c r="D745" s="56"/>
      <c r="E745" s="57"/>
    </row>
    <row r="746" spans="2:5" ht="15.75" customHeight="1" x14ac:dyDescent="0.25">
      <c r="B746" s="56"/>
      <c r="C746" s="56"/>
      <c r="D746" s="56"/>
      <c r="E746" s="57"/>
    </row>
    <row r="747" spans="2:5" ht="15.75" customHeight="1" x14ac:dyDescent="0.25">
      <c r="B747" s="56"/>
      <c r="C747" s="56"/>
      <c r="D747" s="56"/>
      <c r="E747" s="57"/>
    </row>
    <row r="748" spans="2:5" ht="15.75" customHeight="1" x14ac:dyDescent="0.25">
      <c r="B748" s="56"/>
      <c r="C748" s="56"/>
      <c r="D748" s="56"/>
      <c r="E748" s="57"/>
    </row>
    <row r="749" spans="2:5" ht="15.75" customHeight="1" x14ac:dyDescent="0.25">
      <c r="B749" s="56"/>
      <c r="C749" s="56"/>
      <c r="D749" s="56"/>
      <c r="E749" s="57"/>
    </row>
    <row r="750" spans="2:5" ht="15.75" customHeight="1" x14ac:dyDescent="0.25">
      <c r="B750" s="56"/>
      <c r="C750" s="56"/>
      <c r="D750" s="56"/>
      <c r="E750" s="57"/>
    </row>
    <row r="751" spans="2:5" ht="15.75" customHeight="1" x14ac:dyDescent="0.25">
      <c r="B751" s="56"/>
      <c r="C751" s="56"/>
      <c r="D751" s="56"/>
      <c r="E751" s="57"/>
    </row>
    <row r="752" spans="2:5" ht="15.75" customHeight="1" x14ac:dyDescent="0.25">
      <c r="B752" s="56"/>
      <c r="C752" s="56"/>
      <c r="D752" s="56"/>
      <c r="E752" s="57"/>
    </row>
    <row r="753" spans="2:5" ht="15.75" customHeight="1" x14ac:dyDescent="0.25">
      <c r="B753" s="56"/>
      <c r="C753" s="56"/>
      <c r="D753" s="56"/>
      <c r="E753" s="57"/>
    </row>
    <row r="754" spans="2:5" ht="15.75" customHeight="1" x14ac:dyDescent="0.25">
      <c r="B754" s="56"/>
      <c r="C754" s="56"/>
      <c r="D754" s="56"/>
      <c r="E754" s="57"/>
    </row>
    <row r="755" spans="2:5" ht="15.75" customHeight="1" x14ac:dyDescent="0.25">
      <c r="B755" s="56"/>
      <c r="C755" s="56"/>
      <c r="D755" s="56"/>
      <c r="E755" s="57"/>
    </row>
    <row r="756" spans="2:5" ht="15.75" customHeight="1" x14ac:dyDescent="0.25">
      <c r="B756" s="56"/>
      <c r="C756" s="56"/>
      <c r="D756" s="56"/>
      <c r="E756" s="57"/>
    </row>
    <row r="757" spans="2:5" ht="15.75" customHeight="1" x14ac:dyDescent="0.25">
      <c r="B757" s="56"/>
      <c r="C757" s="56"/>
      <c r="D757" s="56"/>
      <c r="E757" s="57"/>
    </row>
    <row r="758" spans="2:5" ht="15.75" customHeight="1" x14ac:dyDescent="0.25">
      <c r="B758" s="56"/>
      <c r="C758" s="56"/>
      <c r="D758" s="56"/>
      <c r="E758" s="57"/>
    </row>
    <row r="759" spans="2:5" ht="15.75" customHeight="1" x14ac:dyDescent="0.25">
      <c r="B759" s="56"/>
      <c r="C759" s="56"/>
      <c r="D759" s="56"/>
      <c r="E759" s="57"/>
    </row>
    <row r="760" spans="2:5" ht="15.75" customHeight="1" x14ac:dyDescent="0.25">
      <c r="B760" s="56"/>
      <c r="C760" s="56"/>
      <c r="D760" s="56"/>
      <c r="E760" s="57"/>
    </row>
    <row r="761" spans="2:5" ht="15.75" customHeight="1" x14ac:dyDescent="0.25">
      <c r="B761" s="56"/>
      <c r="C761" s="56"/>
      <c r="D761" s="56"/>
      <c r="E761" s="57"/>
    </row>
    <row r="762" spans="2:5" ht="15.75" customHeight="1" x14ac:dyDescent="0.25">
      <c r="B762" s="56"/>
      <c r="C762" s="56"/>
      <c r="D762" s="56"/>
      <c r="E762" s="57"/>
    </row>
    <row r="763" spans="2:5" ht="15.75" customHeight="1" x14ac:dyDescent="0.25">
      <c r="B763" s="56"/>
      <c r="C763" s="56"/>
      <c r="D763" s="56"/>
      <c r="E763" s="57"/>
    </row>
    <row r="764" spans="2:5" ht="15.75" customHeight="1" x14ac:dyDescent="0.25">
      <c r="B764" s="56"/>
      <c r="C764" s="56"/>
      <c r="D764" s="56"/>
      <c r="E764" s="57"/>
    </row>
    <row r="765" spans="2:5" ht="15.75" customHeight="1" x14ac:dyDescent="0.25">
      <c r="B765" s="56"/>
      <c r="C765" s="56"/>
      <c r="D765" s="56"/>
      <c r="E765" s="57"/>
    </row>
    <row r="766" spans="2:5" ht="15.75" customHeight="1" x14ac:dyDescent="0.25">
      <c r="B766" s="56"/>
      <c r="C766" s="56"/>
      <c r="D766" s="56"/>
      <c r="E766" s="57"/>
    </row>
    <row r="767" spans="2:5" ht="15.75" customHeight="1" x14ac:dyDescent="0.25">
      <c r="B767" s="56"/>
      <c r="C767" s="56"/>
      <c r="D767" s="56"/>
      <c r="E767" s="57"/>
    </row>
    <row r="768" spans="2:5" ht="15.75" customHeight="1" x14ac:dyDescent="0.25">
      <c r="B768" s="56"/>
      <c r="C768" s="56"/>
      <c r="D768" s="56"/>
      <c r="E768" s="57"/>
    </row>
    <row r="769" spans="2:5" ht="15.75" customHeight="1" x14ac:dyDescent="0.25">
      <c r="B769" s="56"/>
      <c r="C769" s="56"/>
      <c r="D769" s="56"/>
      <c r="E769" s="57"/>
    </row>
    <row r="770" spans="2:5" ht="15.75" customHeight="1" x14ac:dyDescent="0.25">
      <c r="B770" s="56"/>
      <c r="C770" s="56"/>
      <c r="D770" s="56"/>
      <c r="E770" s="57"/>
    </row>
    <row r="771" spans="2:5" ht="15.75" customHeight="1" x14ac:dyDescent="0.25">
      <c r="B771" s="56"/>
      <c r="C771" s="56"/>
      <c r="D771" s="56"/>
      <c r="E771" s="57"/>
    </row>
    <row r="772" spans="2:5" ht="15.75" customHeight="1" x14ac:dyDescent="0.25">
      <c r="B772" s="56"/>
      <c r="C772" s="56"/>
      <c r="D772" s="56"/>
      <c r="E772" s="57"/>
    </row>
    <row r="773" spans="2:5" ht="15.75" customHeight="1" x14ac:dyDescent="0.25">
      <c r="B773" s="56"/>
      <c r="C773" s="56"/>
      <c r="D773" s="56"/>
      <c r="E773" s="57"/>
    </row>
    <row r="774" spans="2:5" ht="15.75" customHeight="1" x14ac:dyDescent="0.25">
      <c r="B774" s="56"/>
      <c r="C774" s="56"/>
      <c r="D774" s="56"/>
      <c r="E774" s="57"/>
    </row>
    <row r="775" spans="2:5" ht="15.75" customHeight="1" x14ac:dyDescent="0.25">
      <c r="B775" s="56"/>
      <c r="C775" s="56"/>
      <c r="D775" s="56"/>
      <c r="E775" s="57"/>
    </row>
    <row r="776" spans="2:5" ht="15.75" customHeight="1" x14ac:dyDescent="0.25">
      <c r="B776" s="56"/>
      <c r="C776" s="56"/>
      <c r="D776" s="56"/>
      <c r="E776" s="57"/>
    </row>
    <row r="777" spans="2:5" ht="15.75" customHeight="1" x14ac:dyDescent="0.25">
      <c r="B777" s="56"/>
      <c r="C777" s="56"/>
      <c r="D777" s="56"/>
      <c r="E777" s="57"/>
    </row>
    <row r="778" spans="2:5" ht="15.75" customHeight="1" x14ac:dyDescent="0.25">
      <c r="B778" s="56"/>
      <c r="C778" s="56"/>
      <c r="D778" s="56"/>
      <c r="E778" s="57"/>
    </row>
    <row r="779" spans="2:5" ht="15.75" customHeight="1" x14ac:dyDescent="0.25">
      <c r="B779" s="56"/>
      <c r="C779" s="56"/>
      <c r="D779" s="56"/>
      <c r="E779" s="57"/>
    </row>
    <row r="780" spans="2:5" ht="15.75" customHeight="1" x14ac:dyDescent="0.25">
      <c r="B780" s="56"/>
      <c r="C780" s="56"/>
      <c r="D780" s="56"/>
      <c r="E780" s="57"/>
    </row>
    <row r="781" spans="2:5" ht="15.75" customHeight="1" x14ac:dyDescent="0.25">
      <c r="B781" s="56"/>
      <c r="C781" s="56"/>
      <c r="D781" s="56"/>
      <c r="E781" s="57"/>
    </row>
    <row r="782" spans="2:5" ht="15.75" customHeight="1" x14ac:dyDescent="0.25">
      <c r="B782" s="56"/>
      <c r="C782" s="56"/>
      <c r="D782" s="56"/>
      <c r="E782" s="57"/>
    </row>
    <row r="783" spans="2:5" ht="15.75" customHeight="1" x14ac:dyDescent="0.25">
      <c r="B783" s="56"/>
      <c r="C783" s="56"/>
      <c r="D783" s="56"/>
      <c r="E783" s="57"/>
    </row>
    <row r="784" spans="2:5" ht="15.75" customHeight="1" x14ac:dyDescent="0.25">
      <c r="B784" s="56"/>
      <c r="C784" s="56"/>
      <c r="D784" s="56"/>
      <c r="E784" s="57"/>
    </row>
    <row r="785" spans="2:5" ht="15.75" customHeight="1" x14ac:dyDescent="0.25">
      <c r="B785" s="56"/>
      <c r="C785" s="56"/>
      <c r="D785" s="56"/>
      <c r="E785" s="57"/>
    </row>
    <row r="786" spans="2:5" ht="15.75" customHeight="1" x14ac:dyDescent="0.25">
      <c r="B786" s="56"/>
      <c r="C786" s="56"/>
      <c r="D786" s="56"/>
      <c r="E786" s="57"/>
    </row>
    <row r="787" spans="2:5" ht="15.75" customHeight="1" x14ac:dyDescent="0.25">
      <c r="B787" s="56"/>
      <c r="C787" s="56"/>
      <c r="D787" s="56"/>
      <c r="E787" s="57"/>
    </row>
    <row r="788" spans="2:5" ht="15.75" customHeight="1" x14ac:dyDescent="0.25">
      <c r="B788" s="56"/>
      <c r="C788" s="56"/>
      <c r="D788" s="56"/>
      <c r="E788" s="57"/>
    </row>
    <row r="789" spans="2:5" ht="15.75" customHeight="1" x14ac:dyDescent="0.25">
      <c r="B789" s="56"/>
      <c r="C789" s="56"/>
      <c r="D789" s="56"/>
      <c r="E789" s="57"/>
    </row>
    <row r="790" spans="2:5" ht="15.75" customHeight="1" x14ac:dyDescent="0.25">
      <c r="B790" s="56"/>
      <c r="C790" s="56"/>
      <c r="D790" s="56"/>
      <c r="E790" s="57"/>
    </row>
    <row r="791" spans="2:5" ht="15.75" customHeight="1" x14ac:dyDescent="0.25">
      <c r="B791" s="56"/>
      <c r="C791" s="56"/>
      <c r="D791" s="56"/>
      <c r="E791" s="57"/>
    </row>
    <row r="792" spans="2:5" ht="15.75" customHeight="1" x14ac:dyDescent="0.25">
      <c r="B792" s="56"/>
      <c r="C792" s="56"/>
      <c r="D792" s="56"/>
      <c r="E792" s="57"/>
    </row>
    <row r="793" spans="2:5" ht="15.75" customHeight="1" x14ac:dyDescent="0.25">
      <c r="B793" s="56"/>
      <c r="C793" s="56"/>
      <c r="D793" s="56"/>
      <c r="E793" s="57"/>
    </row>
    <row r="794" spans="2:5" ht="15.75" customHeight="1" x14ac:dyDescent="0.25">
      <c r="B794" s="56"/>
      <c r="C794" s="56"/>
      <c r="D794" s="56"/>
      <c r="E794" s="57"/>
    </row>
    <row r="795" spans="2:5" ht="15.75" customHeight="1" x14ac:dyDescent="0.25">
      <c r="B795" s="56"/>
      <c r="C795" s="56"/>
      <c r="D795" s="56"/>
      <c r="E795" s="57"/>
    </row>
    <row r="796" spans="2:5" ht="15.75" customHeight="1" x14ac:dyDescent="0.25">
      <c r="B796" s="56"/>
      <c r="C796" s="56"/>
      <c r="D796" s="56"/>
      <c r="E796" s="57"/>
    </row>
    <row r="797" spans="2:5" ht="15.75" customHeight="1" x14ac:dyDescent="0.25">
      <c r="B797" s="56"/>
      <c r="C797" s="56"/>
      <c r="D797" s="56"/>
      <c r="E797" s="57"/>
    </row>
    <row r="798" spans="2:5" ht="15.75" customHeight="1" x14ac:dyDescent="0.25">
      <c r="B798" s="56"/>
      <c r="C798" s="56"/>
      <c r="D798" s="56"/>
      <c r="E798" s="57"/>
    </row>
    <row r="799" spans="2:5" ht="15.75" customHeight="1" x14ac:dyDescent="0.25">
      <c r="B799" s="56"/>
      <c r="C799" s="56"/>
      <c r="D799" s="56"/>
      <c r="E799" s="57"/>
    </row>
    <row r="800" spans="2:5" ht="15.75" customHeight="1" x14ac:dyDescent="0.25">
      <c r="B800" s="56"/>
      <c r="C800" s="56"/>
      <c r="D800" s="56"/>
      <c r="E800" s="57"/>
    </row>
    <row r="801" spans="2:5" ht="15.75" customHeight="1" x14ac:dyDescent="0.25">
      <c r="B801" s="56"/>
      <c r="C801" s="56"/>
      <c r="D801" s="56"/>
      <c r="E801" s="57"/>
    </row>
    <row r="802" spans="2:5" ht="15.75" customHeight="1" x14ac:dyDescent="0.25">
      <c r="B802" s="56"/>
      <c r="C802" s="56"/>
      <c r="D802" s="56"/>
      <c r="E802" s="57"/>
    </row>
    <row r="803" spans="2:5" ht="15.75" customHeight="1" x14ac:dyDescent="0.25">
      <c r="B803" s="56"/>
      <c r="C803" s="56"/>
      <c r="D803" s="56"/>
      <c r="E803" s="57"/>
    </row>
    <row r="804" spans="2:5" ht="15.75" customHeight="1" x14ac:dyDescent="0.25">
      <c r="B804" s="56"/>
      <c r="C804" s="56"/>
      <c r="D804" s="56"/>
      <c r="E804" s="57"/>
    </row>
    <row r="805" spans="2:5" ht="15.75" customHeight="1" x14ac:dyDescent="0.25">
      <c r="B805" s="56"/>
      <c r="C805" s="56"/>
      <c r="D805" s="56"/>
      <c r="E805" s="57"/>
    </row>
    <row r="806" spans="2:5" ht="15.75" customHeight="1" x14ac:dyDescent="0.25">
      <c r="B806" s="56"/>
      <c r="C806" s="56"/>
      <c r="D806" s="56"/>
      <c r="E806" s="57"/>
    </row>
    <row r="807" spans="2:5" ht="15.75" customHeight="1" x14ac:dyDescent="0.25">
      <c r="B807" s="56"/>
      <c r="C807" s="56"/>
      <c r="D807" s="56"/>
      <c r="E807" s="57"/>
    </row>
    <row r="808" spans="2:5" ht="15.75" customHeight="1" x14ac:dyDescent="0.25">
      <c r="B808" s="56"/>
      <c r="C808" s="56"/>
      <c r="D808" s="56"/>
      <c r="E808" s="57"/>
    </row>
    <row r="809" spans="2:5" ht="15.75" customHeight="1" x14ac:dyDescent="0.25">
      <c r="B809" s="56"/>
      <c r="C809" s="56"/>
      <c r="D809" s="56"/>
      <c r="E809" s="57"/>
    </row>
    <row r="810" spans="2:5" ht="15.75" customHeight="1" x14ac:dyDescent="0.25">
      <c r="B810" s="56"/>
      <c r="C810" s="56"/>
      <c r="D810" s="56"/>
      <c r="E810" s="57"/>
    </row>
    <row r="811" spans="2:5" ht="15.75" customHeight="1" x14ac:dyDescent="0.25">
      <c r="B811" s="56"/>
      <c r="C811" s="56"/>
      <c r="D811" s="56"/>
      <c r="E811" s="57"/>
    </row>
    <row r="812" spans="2:5" ht="15.75" customHeight="1" x14ac:dyDescent="0.25">
      <c r="B812" s="56"/>
      <c r="C812" s="56"/>
      <c r="D812" s="56"/>
      <c r="E812" s="57"/>
    </row>
    <row r="813" spans="2:5" ht="15.75" customHeight="1" x14ac:dyDescent="0.25">
      <c r="B813" s="56"/>
      <c r="C813" s="56"/>
      <c r="D813" s="56"/>
      <c r="E813" s="57"/>
    </row>
    <row r="814" spans="2:5" ht="15.75" customHeight="1" x14ac:dyDescent="0.25">
      <c r="B814" s="56"/>
      <c r="C814" s="56"/>
      <c r="D814" s="56"/>
      <c r="E814" s="57"/>
    </row>
    <row r="815" spans="2:5" ht="15.75" customHeight="1" x14ac:dyDescent="0.25">
      <c r="B815" s="56"/>
      <c r="C815" s="56"/>
      <c r="D815" s="56"/>
      <c r="E815" s="57"/>
    </row>
    <row r="816" spans="2:5" ht="15.75" customHeight="1" x14ac:dyDescent="0.25">
      <c r="B816" s="56"/>
      <c r="C816" s="56"/>
      <c r="D816" s="56"/>
      <c r="E816" s="57"/>
    </row>
    <row r="817" spans="2:5" ht="15.75" customHeight="1" x14ac:dyDescent="0.25">
      <c r="B817" s="56"/>
      <c r="C817" s="56"/>
      <c r="D817" s="56"/>
      <c r="E817" s="57"/>
    </row>
    <row r="818" spans="2:5" ht="15.75" customHeight="1" x14ac:dyDescent="0.25">
      <c r="B818" s="56"/>
      <c r="C818" s="56"/>
      <c r="D818" s="56"/>
      <c r="E818" s="57"/>
    </row>
    <row r="819" spans="2:5" ht="15.75" customHeight="1" x14ac:dyDescent="0.25">
      <c r="B819" s="56"/>
      <c r="C819" s="56"/>
      <c r="D819" s="56"/>
      <c r="E819" s="57"/>
    </row>
    <row r="820" spans="2:5" ht="15.75" customHeight="1" x14ac:dyDescent="0.25">
      <c r="B820" s="56"/>
      <c r="C820" s="56"/>
      <c r="D820" s="56"/>
      <c r="E820" s="57"/>
    </row>
    <row r="821" spans="2:5" ht="15.75" customHeight="1" x14ac:dyDescent="0.25">
      <c r="B821" s="56"/>
      <c r="C821" s="56"/>
      <c r="D821" s="56"/>
      <c r="E821" s="57"/>
    </row>
    <row r="822" spans="2:5" ht="15.75" customHeight="1" x14ac:dyDescent="0.25">
      <c r="B822" s="56"/>
      <c r="C822" s="56"/>
      <c r="D822" s="56"/>
      <c r="E822" s="57"/>
    </row>
    <row r="823" spans="2:5" ht="15.75" customHeight="1" x14ac:dyDescent="0.25">
      <c r="B823" s="56"/>
      <c r="C823" s="56"/>
      <c r="D823" s="56"/>
      <c r="E823" s="57"/>
    </row>
    <row r="824" spans="2:5" ht="15.75" customHeight="1" x14ac:dyDescent="0.25">
      <c r="B824" s="56"/>
      <c r="C824" s="56"/>
      <c r="D824" s="56"/>
      <c r="E824" s="57"/>
    </row>
    <row r="825" spans="2:5" ht="15.75" customHeight="1" x14ac:dyDescent="0.25">
      <c r="B825" s="56"/>
      <c r="C825" s="56"/>
      <c r="D825" s="56"/>
      <c r="E825" s="57"/>
    </row>
    <row r="826" spans="2:5" ht="15.75" customHeight="1" x14ac:dyDescent="0.25">
      <c r="B826" s="56"/>
      <c r="C826" s="56"/>
      <c r="D826" s="56"/>
      <c r="E826" s="57"/>
    </row>
    <row r="827" spans="2:5" ht="15.75" customHeight="1" x14ac:dyDescent="0.25">
      <c r="B827" s="56"/>
      <c r="C827" s="56"/>
      <c r="D827" s="56"/>
      <c r="E827" s="57"/>
    </row>
    <row r="828" spans="2:5" ht="15.75" customHeight="1" x14ac:dyDescent="0.25">
      <c r="B828" s="56"/>
      <c r="C828" s="56"/>
      <c r="D828" s="56"/>
      <c r="E828" s="57"/>
    </row>
    <row r="829" spans="2:5" ht="15.75" customHeight="1" x14ac:dyDescent="0.25">
      <c r="B829" s="56"/>
      <c r="C829" s="56"/>
      <c r="D829" s="56"/>
      <c r="E829" s="57"/>
    </row>
    <row r="830" spans="2:5" ht="15.75" customHeight="1" x14ac:dyDescent="0.25">
      <c r="B830" s="56"/>
      <c r="C830" s="56"/>
      <c r="D830" s="56"/>
      <c r="E830" s="57"/>
    </row>
    <row r="831" spans="2:5" ht="15.75" customHeight="1" x14ac:dyDescent="0.25">
      <c r="B831" s="56"/>
      <c r="C831" s="56"/>
      <c r="D831" s="56"/>
      <c r="E831" s="57"/>
    </row>
    <row r="832" spans="2:5" ht="15.75" customHeight="1" x14ac:dyDescent="0.25">
      <c r="B832" s="56"/>
      <c r="C832" s="56"/>
      <c r="D832" s="56"/>
      <c r="E832" s="57"/>
    </row>
    <row r="833" spans="2:5" ht="15.75" customHeight="1" x14ac:dyDescent="0.25">
      <c r="B833" s="56"/>
      <c r="C833" s="56"/>
      <c r="D833" s="56"/>
      <c r="E833" s="57"/>
    </row>
    <row r="834" spans="2:5" ht="15.75" customHeight="1" x14ac:dyDescent="0.25">
      <c r="B834" s="56"/>
      <c r="C834" s="56"/>
      <c r="D834" s="56"/>
      <c r="E834" s="57"/>
    </row>
    <row r="835" spans="2:5" ht="15.75" customHeight="1" x14ac:dyDescent="0.25">
      <c r="B835" s="56"/>
      <c r="C835" s="56"/>
      <c r="D835" s="56"/>
      <c r="E835" s="57"/>
    </row>
    <row r="836" spans="2:5" ht="15.75" customHeight="1" x14ac:dyDescent="0.25">
      <c r="B836" s="56"/>
      <c r="C836" s="56"/>
      <c r="D836" s="56"/>
      <c r="E836" s="57"/>
    </row>
    <row r="837" spans="2:5" ht="15.75" customHeight="1" x14ac:dyDescent="0.25">
      <c r="B837" s="56"/>
      <c r="C837" s="56"/>
      <c r="D837" s="56"/>
      <c r="E837" s="57"/>
    </row>
    <row r="838" spans="2:5" ht="15.75" customHeight="1" x14ac:dyDescent="0.25">
      <c r="B838" s="56"/>
      <c r="C838" s="56"/>
      <c r="D838" s="56"/>
      <c r="E838" s="57"/>
    </row>
    <row r="839" spans="2:5" ht="15.75" customHeight="1" x14ac:dyDescent="0.25">
      <c r="B839" s="56"/>
      <c r="C839" s="56"/>
      <c r="D839" s="56"/>
      <c r="E839" s="57"/>
    </row>
    <row r="840" spans="2:5" ht="15.75" customHeight="1" x14ac:dyDescent="0.25">
      <c r="B840" s="56"/>
      <c r="C840" s="56"/>
      <c r="D840" s="56"/>
      <c r="E840" s="57"/>
    </row>
    <row r="841" spans="2:5" ht="15.75" customHeight="1" x14ac:dyDescent="0.25">
      <c r="B841" s="56"/>
      <c r="C841" s="56"/>
      <c r="D841" s="56"/>
      <c r="E841" s="57"/>
    </row>
    <row r="842" spans="2:5" ht="15.75" customHeight="1" x14ac:dyDescent="0.25">
      <c r="B842" s="56"/>
      <c r="C842" s="56"/>
      <c r="D842" s="56"/>
      <c r="E842" s="57"/>
    </row>
    <row r="843" spans="2:5" ht="15.75" customHeight="1" x14ac:dyDescent="0.25">
      <c r="B843" s="56"/>
      <c r="C843" s="56"/>
      <c r="D843" s="56"/>
      <c r="E843" s="57"/>
    </row>
    <row r="844" spans="2:5" ht="15.75" customHeight="1" x14ac:dyDescent="0.25">
      <c r="B844" s="56"/>
      <c r="C844" s="56"/>
      <c r="D844" s="56"/>
      <c r="E844" s="57"/>
    </row>
    <row r="845" spans="2:5" ht="15.75" customHeight="1" x14ac:dyDescent="0.25">
      <c r="B845" s="56"/>
      <c r="C845" s="56"/>
      <c r="D845" s="56"/>
      <c r="E845" s="57"/>
    </row>
    <row r="846" spans="2:5" ht="15.75" customHeight="1" x14ac:dyDescent="0.25">
      <c r="B846" s="56"/>
      <c r="C846" s="56"/>
      <c r="D846" s="56"/>
      <c r="E846" s="57"/>
    </row>
    <row r="847" spans="2:5" ht="15.75" customHeight="1" x14ac:dyDescent="0.25">
      <c r="B847" s="56"/>
      <c r="C847" s="56"/>
      <c r="D847" s="56"/>
      <c r="E847" s="57"/>
    </row>
    <row r="848" spans="2:5" ht="15.75" customHeight="1" x14ac:dyDescent="0.25">
      <c r="B848" s="56"/>
      <c r="C848" s="56"/>
      <c r="D848" s="56"/>
      <c r="E848" s="57"/>
    </row>
    <row r="849" spans="2:5" ht="15.75" customHeight="1" x14ac:dyDescent="0.25">
      <c r="B849" s="56"/>
      <c r="C849" s="56"/>
      <c r="D849" s="56"/>
      <c r="E849" s="57"/>
    </row>
    <row r="850" spans="2:5" ht="15.75" customHeight="1" x14ac:dyDescent="0.25">
      <c r="B850" s="56"/>
      <c r="C850" s="56"/>
      <c r="D850" s="56"/>
      <c r="E850" s="57"/>
    </row>
    <row r="851" spans="2:5" ht="15.75" customHeight="1" x14ac:dyDescent="0.25">
      <c r="B851" s="56"/>
      <c r="C851" s="56"/>
      <c r="D851" s="56"/>
      <c r="E851" s="57"/>
    </row>
    <row r="852" spans="2:5" ht="15.75" customHeight="1" x14ac:dyDescent="0.25">
      <c r="B852" s="56"/>
      <c r="C852" s="56"/>
      <c r="D852" s="56"/>
      <c r="E852" s="57"/>
    </row>
    <row r="853" spans="2:5" ht="15.75" customHeight="1" x14ac:dyDescent="0.25">
      <c r="B853" s="56"/>
      <c r="C853" s="56"/>
      <c r="D853" s="56"/>
      <c r="E853" s="57"/>
    </row>
    <row r="854" spans="2:5" ht="15.75" customHeight="1" x14ac:dyDescent="0.25">
      <c r="B854" s="56"/>
      <c r="C854" s="56"/>
      <c r="D854" s="56"/>
      <c r="E854" s="57"/>
    </row>
    <row r="855" spans="2:5" ht="15.75" customHeight="1" x14ac:dyDescent="0.25">
      <c r="B855" s="56"/>
      <c r="C855" s="56"/>
      <c r="D855" s="56"/>
      <c r="E855" s="57"/>
    </row>
    <row r="856" spans="2:5" ht="15.75" customHeight="1" x14ac:dyDescent="0.25">
      <c r="B856" s="56"/>
      <c r="C856" s="56"/>
      <c r="D856" s="56"/>
      <c r="E856" s="57"/>
    </row>
    <row r="857" spans="2:5" ht="15.75" customHeight="1" x14ac:dyDescent="0.25">
      <c r="B857" s="56"/>
      <c r="C857" s="56"/>
      <c r="D857" s="56"/>
      <c r="E857" s="57"/>
    </row>
    <row r="858" spans="2:5" ht="15.75" customHeight="1" x14ac:dyDescent="0.25">
      <c r="B858" s="56"/>
      <c r="C858" s="56"/>
      <c r="D858" s="56"/>
      <c r="E858" s="57"/>
    </row>
    <row r="859" spans="2:5" ht="15.75" customHeight="1" x14ac:dyDescent="0.25">
      <c r="B859" s="56"/>
      <c r="C859" s="56"/>
      <c r="D859" s="56"/>
      <c r="E859" s="57"/>
    </row>
    <row r="860" spans="2:5" ht="15.75" customHeight="1" x14ac:dyDescent="0.25">
      <c r="B860" s="56"/>
      <c r="C860" s="56"/>
      <c r="D860" s="56"/>
      <c r="E860" s="57"/>
    </row>
    <row r="861" spans="2:5" ht="15.75" customHeight="1" x14ac:dyDescent="0.25">
      <c r="B861" s="56"/>
      <c r="C861" s="56"/>
      <c r="D861" s="56"/>
      <c r="E861" s="57"/>
    </row>
    <row r="862" spans="2:5" ht="15.75" customHeight="1" x14ac:dyDescent="0.25">
      <c r="B862" s="56"/>
      <c r="C862" s="56"/>
      <c r="D862" s="56"/>
      <c r="E862" s="57"/>
    </row>
    <row r="863" spans="2:5" ht="15.75" customHeight="1" x14ac:dyDescent="0.25">
      <c r="B863" s="56"/>
      <c r="C863" s="56"/>
      <c r="D863" s="56"/>
      <c r="E863" s="57"/>
    </row>
    <row r="864" spans="2:5" ht="15.75" customHeight="1" x14ac:dyDescent="0.25">
      <c r="B864" s="56"/>
      <c r="C864" s="56"/>
      <c r="D864" s="56"/>
      <c r="E864" s="57"/>
    </row>
    <row r="865" spans="2:5" ht="15.75" customHeight="1" x14ac:dyDescent="0.25">
      <c r="B865" s="56"/>
      <c r="C865" s="56"/>
      <c r="D865" s="56"/>
      <c r="E865" s="57"/>
    </row>
    <row r="866" spans="2:5" ht="15.75" customHeight="1" x14ac:dyDescent="0.25">
      <c r="B866" s="56"/>
      <c r="C866" s="56"/>
      <c r="D866" s="56"/>
      <c r="E866" s="57"/>
    </row>
    <row r="867" spans="2:5" ht="15.75" customHeight="1" x14ac:dyDescent="0.25">
      <c r="B867" s="56"/>
      <c r="C867" s="56"/>
      <c r="D867" s="56"/>
      <c r="E867" s="57"/>
    </row>
    <row r="868" spans="2:5" ht="15.75" customHeight="1" x14ac:dyDescent="0.25">
      <c r="B868" s="56"/>
      <c r="C868" s="56"/>
      <c r="D868" s="56"/>
      <c r="E868" s="57"/>
    </row>
    <row r="869" spans="2:5" ht="15.75" customHeight="1" x14ac:dyDescent="0.25">
      <c r="B869" s="56"/>
      <c r="C869" s="56"/>
      <c r="D869" s="56"/>
      <c r="E869" s="57"/>
    </row>
    <row r="870" spans="2:5" ht="15.75" customHeight="1" x14ac:dyDescent="0.25">
      <c r="B870" s="56"/>
      <c r="C870" s="56"/>
      <c r="D870" s="56"/>
      <c r="E870" s="57"/>
    </row>
    <row r="871" spans="2:5" ht="15.75" customHeight="1" x14ac:dyDescent="0.25">
      <c r="B871" s="56"/>
      <c r="C871" s="56"/>
      <c r="D871" s="56"/>
      <c r="E871" s="57"/>
    </row>
    <row r="872" spans="2:5" ht="15.75" customHeight="1" x14ac:dyDescent="0.25">
      <c r="B872" s="56"/>
      <c r="C872" s="56"/>
      <c r="D872" s="56"/>
      <c r="E872" s="57"/>
    </row>
    <row r="873" spans="2:5" ht="15.75" customHeight="1" x14ac:dyDescent="0.25">
      <c r="B873" s="56"/>
      <c r="C873" s="56"/>
      <c r="D873" s="56"/>
      <c r="E873" s="57"/>
    </row>
    <row r="874" spans="2:5" ht="15.75" customHeight="1" x14ac:dyDescent="0.25">
      <c r="B874" s="56"/>
      <c r="C874" s="56"/>
      <c r="D874" s="56"/>
      <c r="E874" s="57"/>
    </row>
    <row r="875" spans="2:5" ht="15.75" customHeight="1" x14ac:dyDescent="0.25">
      <c r="B875" s="56"/>
      <c r="C875" s="56"/>
      <c r="D875" s="56"/>
      <c r="E875" s="57"/>
    </row>
    <row r="876" spans="2:5" ht="15.75" customHeight="1" x14ac:dyDescent="0.25">
      <c r="B876" s="56"/>
      <c r="C876" s="56"/>
      <c r="D876" s="56"/>
      <c r="E876" s="57"/>
    </row>
    <row r="877" spans="2:5" ht="15.75" customHeight="1" x14ac:dyDescent="0.25">
      <c r="B877" s="56"/>
      <c r="C877" s="56"/>
      <c r="D877" s="56"/>
      <c r="E877" s="57"/>
    </row>
    <row r="878" spans="2:5" ht="15.75" customHeight="1" x14ac:dyDescent="0.25">
      <c r="B878" s="56"/>
      <c r="C878" s="56"/>
      <c r="D878" s="56"/>
      <c r="E878" s="57"/>
    </row>
    <row r="879" spans="2:5" ht="15.75" customHeight="1" x14ac:dyDescent="0.25">
      <c r="B879" s="56"/>
      <c r="C879" s="56"/>
      <c r="D879" s="56"/>
      <c r="E879" s="57"/>
    </row>
    <row r="880" spans="2:5" ht="15.75" customHeight="1" x14ac:dyDescent="0.25">
      <c r="B880" s="56"/>
      <c r="C880" s="56"/>
      <c r="D880" s="56"/>
      <c r="E880" s="57"/>
    </row>
    <row r="881" spans="2:5" ht="15.75" customHeight="1" x14ac:dyDescent="0.25">
      <c r="B881" s="56"/>
      <c r="C881" s="56"/>
      <c r="D881" s="56"/>
      <c r="E881" s="57"/>
    </row>
    <row r="882" spans="2:5" ht="15.75" customHeight="1" x14ac:dyDescent="0.25">
      <c r="B882" s="56"/>
      <c r="C882" s="56"/>
      <c r="D882" s="56"/>
      <c r="E882" s="57"/>
    </row>
    <row r="883" spans="2:5" ht="15.75" customHeight="1" x14ac:dyDescent="0.25">
      <c r="B883" s="56"/>
      <c r="C883" s="56"/>
      <c r="D883" s="56"/>
      <c r="E883" s="57"/>
    </row>
    <row r="884" spans="2:5" ht="15.75" customHeight="1" x14ac:dyDescent="0.25">
      <c r="B884" s="56"/>
      <c r="C884" s="56"/>
      <c r="D884" s="56"/>
      <c r="E884" s="57"/>
    </row>
    <row r="885" spans="2:5" ht="15.75" customHeight="1" x14ac:dyDescent="0.25">
      <c r="B885" s="56"/>
      <c r="C885" s="56"/>
      <c r="D885" s="56"/>
      <c r="E885" s="57"/>
    </row>
    <row r="886" spans="2:5" ht="15.75" customHeight="1" x14ac:dyDescent="0.25">
      <c r="B886" s="56"/>
      <c r="C886" s="56"/>
      <c r="D886" s="56"/>
      <c r="E886" s="57"/>
    </row>
    <row r="887" spans="2:5" ht="15.75" customHeight="1" x14ac:dyDescent="0.25">
      <c r="B887" s="56"/>
      <c r="C887" s="56"/>
      <c r="D887" s="56"/>
      <c r="E887" s="57"/>
    </row>
    <row r="888" spans="2:5" ht="15.75" customHeight="1" x14ac:dyDescent="0.25">
      <c r="B888" s="56"/>
      <c r="C888" s="56"/>
      <c r="D888" s="56"/>
      <c r="E888" s="57"/>
    </row>
    <row r="889" spans="2:5" ht="15.75" customHeight="1" x14ac:dyDescent="0.25">
      <c r="B889" s="56"/>
      <c r="C889" s="56"/>
      <c r="D889" s="56"/>
      <c r="E889" s="57"/>
    </row>
    <row r="890" spans="2:5" ht="15.75" customHeight="1" x14ac:dyDescent="0.25">
      <c r="B890" s="56"/>
      <c r="C890" s="56"/>
      <c r="D890" s="56"/>
      <c r="E890" s="57"/>
    </row>
    <row r="891" spans="2:5" ht="15.75" customHeight="1" x14ac:dyDescent="0.25">
      <c r="B891" s="56"/>
      <c r="C891" s="56"/>
      <c r="D891" s="56"/>
      <c r="E891" s="57"/>
    </row>
    <row r="892" spans="2:5" ht="15.75" customHeight="1" x14ac:dyDescent="0.25">
      <c r="B892" s="56"/>
      <c r="C892" s="56"/>
      <c r="D892" s="56"/>
      <c r="E892" s="57"/>
    </row>
    <row r="893" spans="2:5" ht="15.75" customHeight="1" x14ac:dyDescent="0.25">
      <c r="B893" s="56"/>
      <c r="C893" s="56"/>
      <c r="D893" s="56"/>
      <c r="E893" s="57"/>
    </row>
    <row r="894" spans="2:5" ht="15.75" customHeight="1" x14ac:dyDescent="0.25">
      <c r="B894" s="56"/>
      <c r="C894" s="56"/>
      <c r="D894" s="56"/>
      <c r="E894" s="57"/>
    </row>
    <row r="895" spans="2:5" ht="15.75" customHeight="1" x14ac:dyDescent="0.25">
      <c r="B895" s="56"/>
      <c r="C895" s="56"/>
      <c r="D895" s="56"/>
      <c r="E895" s="57"/>
    </row>
    <row r="896" spans="2:5" ht="15.75" customHeight="1" x14ac:dyDescent="0.25">
      <c r="B896" s="56"/>
      <c r="C896" s="56"/>
      <c r="D896" s="56"/>
      <c r="E896" s="57"/>
    </row>
    <row r="897" spans="2:5" ht="15.75" customHeight="1" x14ac:dyDescent="0.25">
      <c r="B897" s="56"/>
      <c r="C897" s="56"/>
      <c r="D897" s="56"/>
      <c r="E897" s="57"/>
    </row>
    <row r="898" spans="2:5" ht="15.75" customHeight="1" x14ac:dyDescent="0.25">
      <c r="B898" s="56"/>
      <c r="C898" s="56"/>
      <c r="D898" s="56"/>
      <c r="E898" s="57"/>
    </row>
    <row r="899" spans="2:5" ht="15.75" customHeight="1" x14ac:dyDescent="0.25">
      <c r="B899" s="56"/>
      <c r="C899" s="56"/>
      <c r="D899" s="56"/>
      <c r="E899" s="57"/>
    </row>
    <row r="900" spans="2:5" ht="15.75" customHeight="1" x14ac:dyDescent="0.25">
      <c r="B900" s="56"/>
      <c r="C900" s="56"/>
      <c r="D900" s="56"/>
      <c r="E900" s="57"/>
    </row>
    <row r="901" spans="2:5" ht="15.75" customHeight="1" x14ac:dyDescent="0.25">
      <c r="B901" s="56"/>
      <c r="C901" s="56"/>
      <c r="D901" s="56"/>
      <c r="E901" s="57"/>
    </row>
    <row r="902" spans="2:5" ht="15.75" customHeight="1" x14ac:dyDescent="0.25">
      <c r="B902" s="56"/>
      <c r="C902" s="56"/>
      <c r="D902" s="56"/>
      <c r="E902" s="57"/>
    </row>
    <row r="903" spans="2:5" ht="15.75" customHeight="1" x14ac:dyDescent="0.25">
      <c r="B903" s="56"/>
      <c r="C903" s="56"/>
      <c r="D903" s="56"/>
      <c r="E903" s="57"/>
    </row>
    <row r="904" spans="2:5" ht="15.75" customHeight="1" x14ac:dyDescent="0.25">
      <c r="B904" s="56"/>
      <c r="C904" s="56"/>
      <c r="D904" s="56"/>
      <c r="E904" s="57"/>
    </row>
    <row r="905" spans="2:5" ht="15.75" customHeight="1" x14ac:dyDescent="0.25">
      <c r="B905" s="56"/>
      <c r="C905" s="56"/>
      <c r="D905" s="56"/>
      <c r="E905" s="57"/>
    </row>
    <row r="906" spans="2:5" ht="15.75" customHeight="1" x14ac:dyDescent="0.25">
      <c r="B906" s="56"/>
      <c r="C906" s="56"/>
      <c r="D906" s="56"/>
      <c r="E906" s="57"/>
    </row>
    <row r="907" spans="2:5" ht="15.75" customHeight="1" x14ac:dyDescent="0.25">
      <c r="B907" s="56"/>
      <c r="C907" s="56"/>
      <c r="D907" s="56"/>
      <c r="E907" s="57"/>
    </row>
    <row r="908" spans="2:5" ht="15.75" customHeight="1" x14ac:dyDescent="0.25">
      <c r="B908" s="56"/>
      <c r="C908" s="56"/>
      <c r="D908" s="56"/>
      <c r="E908" s="57"/>
    </row>
    <row r="909" spans="2:5" ht="15.75" customHeight="1" x14ac:dyDescent="0.25">
      <c r="B909" s="56"/>
      <c r="C909" s="56"/>
      <c r="D909" s="56"/>
      <c r="E909" s="57"/>
    </row>
    <row r="910" spans="2:5" ht="15.75" customHeight="1" x14ac:dyDescent="0.25">
      <c r="B910" s="56"/>
      <c r="C910" s="56"/>
      <c r="D910" s="56"/>
      <c r="E910" s="57"/>
    </row>
    <row r="911" spans="2:5" ht="15.75" customHeight="1" x14ac:dyDescent="0.25">
      <c r="B911" s="56"/>
      <c r="C911" s="56"/>
      <c r="D911" s="56"/>
      <c r="E911" s="57"/>
    </row>
    <row r="912" spans="2:5" ht="15.75" customHeight="1" x14ac:dyDescent="0.25">
      <c r="B912" s="56"/>
      <c r="C912" s="56"/>
      <c r="D912" s="56"/>
      <c r="E912" s="57"/>
    </row>
    <row r="913" spans="2:5" ht="15.75" customHeight="1" x14ac:dyDescent="0.25">
      <c r="B913" s="56"/>
      <c r="C913" s="56"/>
      <c r="D913" s="56"/>
      <c r="E913" s="57"/>
    </row>
    <row r="914" spans="2:5" ht="15.75" customHeight="1" x14ac:dyDescent="0.25">
      <c r="B914" s="56"/>
      <c r="C914" s="56"/>
      <c r="D914" s="56"/>
      <c r="E914" s="57"/>
    </row>
    <row r="915" spans="2:5" ht="15.75" customHeight="1" x14ac:dyDescent="0.25">
      <c r="B915" s="56"/>
      <c r="C915" s="56"/>
      <c r="D915" s="56"/>
      <c r="E915" s="57"/>
    </row>
    <row r="916" spans="2:5" ht="15.75" customHeight="1" x14ac:dyDescent="0.25">
      <c r="B916" s="56"/>
      <c r="C916" s="56"/>
      <c r="D916" s="56"/>
      <c r="E916" s="57"/>
    </row>
    <row r="917" spans="2:5" ht="15.75" customHeight="1" x14ac:dyDescent="0.25">
      <c r="B917" s="56"/>
      <c r="C917" s="56"/>
      <c r="D917" s="56"/>
      <c r="E917" s="57"/>
    </row>
    <row r="918" spans="2:5" ht="15.75" customHeight="1" x14ac:dyDescent="0.25">
      <c r="B918" s="56"/>
      <c r="C918" s="56"/>
      <c r="D918" s="56"/>
      <c r="E918" s="57"/>
    </row>
    <row r="919" spans="2:5" ht="15.75" customHeight="1" x14ac:dyDescent="0.25">
      <c r="B919" s="56"/>
      <c r="C919" s="56"/>
      <c r="D919" s="56"/>
      <c r="E919" s="57"/>
    </row>
    <row r="920" spans="2:5" ht="15.75" customHeight="1" x14ac:dyDescent="0.25">
      <c r="B920" s="56"/>
      <c r="C920" s="56"/>
      <c r="D920" s="56"/>
      <c r="E920" s="57"/>
    </row>
    <row r="921" spans="2:5" ht="15.75" customHeight="1" x14ac:dyDescent="0.25">
      <c r="B921" s="56"/>
      <c r="C921" s="56"/>
      <c r="D921" s="56"/>
      <c r="E921" s="57"/>
    </row>
    <row r="922" spans="2:5" ht="15.75" customHeight="1" x14ac:dyDescent="0.25">
      <c r="B922" s="56"/>
      <c r="C922" s="56"/>
      <c r="D922" s="56"/>
      <c r="E922" s="57"/>
    </row>
    <row r="923" spans="2:5" ht="15.75" customHeight="1" x14ac:dyDescent="0.25">
      <c r="B923" s="56"/>
      <c r="C923" s="56"/>
      <c r="D923" s="56"/>
      <c r="E923" s="57"/>
    </row>
    <row r="924" spans="2:5" ht="15.75" customHeight="1" x14ac:dyDescent="0.25">
      <c r="B924" s="56"/>
      <c r="C924" s="56"/>
      <c r="D924" s="56"/>
      <c r="E924" s="57"/>
    </row>
    <row r="925" spans="2:5" ht="15.75" customHeight="1" x14ac:dyDescent="0.25">
      <c r="B925" s="56"/>
      <c r="C925" s="56"/>
      <c r="D925" s="56"/>
      <c r="E925" s="57"/>
    </row>
    <row r="926" spans="2:5" ht="15.75" customHeight="1" x14ac:dyDescent="0.25">
      <c r="B926" s="56"/>
      <c r="C926" s="56"/>
      <c r="D926" s="56"/>
      <c r="E926" s="57"/>
    </row>
    <row r="927" spans="2:5" ht="15.75" customHeight="1" x14ac:dyDescent="0.25">
      <c r="B927" s="56"/>
      <c r="C927" s="56"/>
      <c r="D927" s="56"/>
      <c r="E927" s="57"/>
    </row>
    <row r="928" spans="2:5" ht="15.75" customHeight="1" x14ac:dyDescent="0.25">
      <c r="B928" s="56"/>
      <c r="C928" s="56"/>
      <c r="D928" s="56"/>
      <c r="E928" s="57"/>
    </row>
    <row r="929" spans="2:5" ht="15.75" customHeight="1" x14ac:dyDescent="0.25">
      <c r="B929" s="56"/>
      <c r="C929" s="56"/>
      <c r="D929" s="56"/>
      <c r="E929" s="57"/>
    </row>
    <row r="930" spans="2:5" ht="15.75" customHeight="1" x14ac:dyDescent="0.25">
      <c r="B930" s="56"/>
      <c r="C930" s="56"/>
      <c r="D930" s="56"/>
      <c r="E930" s="57"/>
    </row>
    <row r="931" spans="2:5" ht="15.75" customHeight="1" x14ac:dyDescent="0.25">
      <c r="B931" s="56"/>
      <c r="C931" s="56"/>
      <c r="D931" s="56"/>
      <c r="E931" s="57"/>
    </row>
    <row r="932" spans="2:5" ht="15.75" customHeight="1" x14ac:dyDescent="0.25">
      <c r="B932" s="56"/>
      <c r="C932" s="56"/>
      <c r="D932" s="56"/>
      <c r="E932" s="57"/>
    </row>
    <row r="933" spans="2:5" ht="15.75" customHeight="1" x14ac:dyDescent="0.25">
      <c r="B933" s="56"/>
      <c r="C933" s="56"/>
      <c r="D933" s="56"/>
      <c r="E933" s="57"/>
    </row>
    <row r="934" spans="2:5" ht="15.75" customHeight="1" x14ac:dyDescent="0.25">
      <c r="B934" s="56"/>
      <c r="C934" s="56"/>
      <c r="D934" s="56"/>
      <c r="E934" s="57"/>
    </row>
    <row r="935" spans="2:5" ht="15.75" customHeight="1" x14ac:dyDescent="0.25">
      <c r="B935" s="56"/>
      <c r="C935" s="56"/>
      <c r="D935" s="56"/>
      <c r="E935" s="57"/>
    </row>
    <row r="936" spans="2:5" ht="15.75" customHeight="1" x14ac:dyDescent="0.25">
      <c r="B936" s="56"/>
      <c r="C936" s="56"/>
      <c r="D936" s="56"/>
      <c r="E936" s="57"/>
    </row>
    <row r="937" spans="2:5" ht="15.75" customHeight="1" x14ac:dyDescent="0.25">
      <c r="B937" s="56"/>
      <c r="C937" s="56"/>
      <c r="D937" s="56"/>
      <c r="E937" s="57"/>
    </row>
    <row r="938" spans="2:5" ht="15.75" customHeight="1" x14ac:dyDescent="0.25">
      <c r="B938" s="56"/>
      <c r="C938" s="56"/>
      <c r="D938" s="56"/>
      <c r="E938" s="57"/>
    </row>
    <row r="939" spans="2:5" ht="15.75" customHeight="1" x14ac:dyDescent="0.25">
      <c r="B939" s="56"/>
      <c r="C939" s="56"/>
      <c r="D939" s="56"/>
      <c r="E939" s="57"/>
    </row>
    <row r="940" spans="2:5" ht="15.75" customHeight="1" x14ac:dyDescent="0.25">
      <c r="B940" s="56"/>
      <c r="C940" s="56"/>
      <c r="D940" s="56"/>
      <c r="E940" s="57"/>
    </row>
    <row r="941" spans="2:5" ht="15.75" customHeight="1" x14ac:dyDescent="0.25">
      <c r="B941" s="56"/>
      <c r="C941" s="56"/>
      <c r="D941" s="56"/>
      <c r="E941" s="57"/>
    </row>
    <row r="942" spans="2:5" ht="15.75" customHeight="1" x14ac:dyDescent="0.25">
      <c r="B942" s="56"/>
      <c r="C942" s="56"/>
      <c r="D942" s="56"/>
      <c r="E942" s="57"/>
    </row>
    <row r="943" spans="2:5" ht="15.75" customHeight="1" x14ac:dyDescent="0.25">
      <c r="B943" s="56"/>
      <c r="C943" s="56"/>
      <c r="D943" s="56"/>
      <c r="E943" s="57"/>
    </row>
    <row r="944" spans="2:5" ht="15.75" customHeight="1" x14ac:dyDescent="0.25">
      <c r="B944" s="56"/>
      <c r="C944" s="56"/>
      <c r="D944" s="56"/>
      <c r="E944" s="57"/>
    </row>
    <row r="945" spans="2:5" ht="15.75" customHeight="1" x14ac:dyDescent="0.25">
      <c r="B945" s="56"/>
      <c r="C945" s="56"/>
      <c r="D945" s="56"/>
      <c r="E945" s="57"/>
    </row>
    <row r="946" spans="2:5" ht="15.75" customHeight="1" x14ac:dyDescent="0.25">
      <c r="B946" s="56"/>
      <c r="C946" s="56"/>
      <c r="D946" s="56"/>
      <c r="E946" s="57"/>
    </row>
    <row r="947" spans="2:5" ht="15.75" customHeight="1" x14ac:dyDescent="0.25">
      <c r="B947" s="56"/>
      <c r="C947" s="56"/>
      <c r="D947" s="56"/>
      <c r="E947" s="57"/>
    </row>
    <row r="948" spans="2:5" ht="15.75" customHeight="1" x14ac:dyDescent="0.25">
      <c r="B948" s="56"/>
      <c r="C948" s="56"/>
      <c r="D948" s="56"/>
      <c r="E948" s="57"/>
    </row>
    <row r="949" spans="2:5" ht="15.75" customHeight="1" x14ac:dyDescent="0.25">
      <c r="B949" s="56"/>
      <c r="C949" s="56"/>
      <c r="D949" s="56"/>
      <c r="E949" s="57"/>
    </row>
    <row r="950" spans="2:5" ht="15.75" customHeight="1" x14ac:dyDescent="0.25">
      <c r="B950" s="56"/>
      <c r="C950" s="56"/>
      <c r="D950" s="56"/>
      <c r="E950" s="57"/>
    </row>
    <row r="951" spans="2:5" ht="15.75" customHeight="1" x14ac:dyDescent="0.25">
      <c r="B951" s="56"/>
      <c r="C951" s="56"/>
      <c r="D951" s="56"/>
      <c r="E951" s="57"/>
    </row>
    <row r="952" spans="2:5" ht="15.75" customHeight="1" x14ac:dyDescent="0.25">
      <c r="B952" s="56"/>
      <c r="C952" s="56"/>
      <c r="D952" s="56"/>
      <c r="E952" s="57"/>
    </row>
    <row r="953" spans="2:5" ht="15.75" customHeight="1" x14ac:dyDescent="0.25">
      <c r="B953" s="56"/>
      <c r="C953" s="56"/>
      <c r="D953" s="56"/>
      <c r="E953" s="57"/>
    </row>
    <row r="954" spans="2:5" ht="15.75" customHeight="1" x14ac:dyDescent="0.25">
      <c r="B954" s="56"/>
      <c r="C954" s="56"/>
      <c r="D954" s="56"/>
      <c r="E954" s="57"/>
    </row>
    <row r="955" spans="2:5" ht="15.75" customHeight="1" x14ac:dyDescent="0.25">
      <c r="B955" s="56"/>
      <c r="C955" s="56"/>
      <c r="D955" s="56"/>
      <c r="E955" s="57"/>
    </row>
    <row r="956" spans="2:5" ht="15.75" customHeight="1" x14ac:dyDescent="0.25">
      <c r="B956" s="56"/>
      <c r="C956" s="56"/>
      <c r="D956" s="56"/>
      <c r="E956" s="57"/>
    </row>
    <row r="957" spans="2:5" ht="15.75" customHeight="1" x14ac:dyDescent="0.25">
      <c r="B957" s="56"/>
      <c r="C957" s="56"/>
      <c r="D957" s="56"/>
      <c r="E957" s="57"/>
    </row>
    <row r="958" spans="2:5" ht="15.75" customHeight="1" x14ac:dyDescent="0.25">
      <c r="B958" s="56"/>
      <c r="C958" s="56"/>
      <c r="D958" s="56"/>
      <c r="E958" s="57"/>
    </row>
    <row r="959" spans="2:5" ht="15.75" customHeight="1" x14ac:dyDescent="0.25">
      <c r="B959" s="56"/>
      <c r="C959" s="56"/>
      <c r="D959" s="56"/>
      <c r="E959" s="57"/>
    </row>
    <row r="960" spans="2:5" ht="15.75" customHeight="1" x14ac:dyDescent="0.25">
      <c r="B960" s="56"/>
      <c r="C960" s="56"/>
      <c r="D960" s="56"/>
      <c r="E960" s="57"/>
    </row>
    <row r="961" spans="2:5" ht="15.75" customHeight="1" x14ac:dyDescent="0.25">
      <c r="B961" s="56"/>
      <c r="C961" s="56"/>
      <c r="D961" s="56"/>
      <c r="E961" s="57"/>
    </row>
    <row r="962" spans="2:5" ht="15.75" customHeight="1" x14ac:dyDescent="0.25">
      <c r="B962" s="56"/>
      <c r="C962" s="56"/>
      <c r="D962" s="56"/>
      <c r="E962" s="57"/>
    </row>
    <row r="963" spans="2:5" ht="15.75" customHeight="1" x14ac:dyDescent="0.25">
      <c r="B963" s="56"/>
      <c r="C963" s="56"/>
      <c r="D963" s="56"/>
      <c r="E963" s="57"/>
    </row>
    <row r="964" spans="2:5" ht="15.75" customHeight="1" x14ac:dyDescent="0.25">
      <c r="B964" s="56"/>
      <c r="C964" s="56"/>
      <c r="D964" s="56"/>
      <c r="E964" s="57"/>
    </row>
    <row r="965" spans="2:5" ht="15.75" customHeight="1" x14ac:dyDescent="0.25">
      <c r="B965" s="56"/>
      <c r="C965" s="56"/>
      <c r="D965" s="56"/>
      <c r="E965" s="57"/>
    </row>
    <row r="966" spans="2:5" ht="15.75" customHeight="1" x14ac:dyDescent="0.25">
      <c r="B966" s="56"/>
      <c r="C966" s="56"/>
      <c r="D966" s="56"/>
      <c r="E966" s="57"/>
    </row>
    <row r="967" spans="2:5" ht="15.75" customHeight="1" x14ac:dyDescent="0.25">
      <c r="B967" s="56"/>
      <c r="C967" s="56"/>
      <c r="D967" s="56"/>
      <c r="E967" s="57"/>
    </row>
    <row r="968" spans="2:5" ht="15.75" customHeight="1" x14ac:dyDescent="0.25">
      <c r="B968" s="56"/>
      <c r="C968" s="56"/>
      <c r="D968" s="56"/>
      <c r="E968" s="57"/>
    </row>
    <row r="969" spans="2:5" ht="15.75" customHeight="1" x14ac:dyDescent="0.25">
      <c r="B969" s="56"/>
      <c r="C969" s="56"/>
      <c r="D969" s="56"/>
      <c r="E969" s="57"/>
    </row>
    <row r="970" spans="2:5" ht="15.75" customHeight="1" x14ac:dyDescent="0.25">
      <c r="B970" s="56"/>
      <c r="C970" s="56"/>
      <c r="D970" s="56"/>
      <c r="E970" s="57"/>
    </row>
    <row r="971" spans="2:5" ht="15.75" customHeight="1" x14ac:dyDescent="0.25">
      <c r="B971" s="56"/>
      <c r="C971" s="56"/>
      <c r="D971" s="56"/>
      <c r="E971" s="57"/>
    </row>
    <row r="972" spans="2:5" ht="15.75" customHeight="1" x14ac:dyDescent="0.25">
      <c r="B972" s="56"/>
      <c r="C972" s="56"/>
      <c r="D972" s="56"/>
      <c r="E972" s="57"/>
    </row>
    <row r="973" spans="2:5" ht="15.75" customHeight="1" x14ac:dyDescent="0.25">
      <c r="B973" s="56"/>
      <c r="C973" s="56"/>
      <c r="D973" s="56"/>
      <c r="E973" s="57"/>
    </row>
    <row r="974" spans="2:5" ht="15.75" customHeight="1" x14ac:dyDescent="0.25">
      <c r="B974" s="56"/>
      <c r="C974" s="56"/>
      <c r="D974" s="56"/>
      <c r="E974" s="57"/>
    </row>
    <row r="975" spans="2:5" ht="15.75" customHeight="1" x14ac:dyDescent="0.25">
      <c r="B975" s="56"/>
      <c r="C975" s="56"/>
      <c r="D975" s="56"/>
      <c r="E975" s="57"/>
    </row>
    <row r="976" spans="2:5" ht="15.75" customHeight="1" x14ac:dyDescent="0.25">
      <c r="B976" s="56"/>
      <c r="C976" s="56"/>
      <c r="D976" s="56"/>
      <c r="E976" s="57"/>
    </row>
    <row r="977" spans="2:5" ht="15.75" customHeight="1" x14ac:dyDescent="0.25">
      <c r="B977" s="56"/>
      <c r="C977" s="56"/>
      <c r="D977" s="56"/>
      <c r="E977" s="57"/>
    </row>
    <row r="978" spans="2:5" ht="15.75" customHeight="1" x14ac:dyDescent="0.25">
      <c r="B978" s="56"/>
      <c r="C978" s="56"/>
      <c r="D978" s="56"/>
      <c r="E978" s="57"/>
    </row>
    <row r="979" spans="2:5" ht="15.75" customHeight="1" x14ac:dyDescent="0.25">
      <c r="B979" s="56"/>
      <c r="C979" s="56"/>
      <c r="D979" s="56"/>
      <c r="E979" s="57"/>
    </row>
    <row r="980" spans="2:5" ht="15.75" customHeight="1" x14ac:dyDescent="0.25">
      <c r="B980" s="56"/>
      <c r="C980" s="56"/>
      <c r="D980" s="56"/>
      <c r="E980" s="57"/>
    </row>
    <row r="981" spans="2:5" ht="15.75" customHeight="1" x14ac:dyDescent="0.25">
      <c r="B981" s="56"/>
      <c r="C981" s="56"/>
      <c r="D981" s="56"/>
      <c r="E981" s="57"/>
    </row>
    <row r="982" spans="2:5" ht="15.75" customHeight="1" x14ac:dyDescent="0.25">
      <c r="B982" s="56"/>
      <c r="C982" s="56"/>
      <c r="D982" s="56"/>
      <c r="E982" s="57"/>
    </row>
    <row r="983" spans="2:5" ht="15.75" customHeight="1" x14ac:dyDescent="0.25">
      <c r="B983" s="56"/>
      <c r="C983" s="56"/>
      <c r="D983" s="56"/>
      <c r="E983" s="57"/>
    </row>
    <row r="984" spans="2:5" ht="15.75" customHeight="1" x14ac:dyDescent="0.25">
      <c r="B984" s="56"/>
      <c r="C984" s="56"/>
      <c r="D984" s="56"/>
      <c r="E984" s="57"/>
    </row>
    <row r="985" spans="2:5" ht="15.75" customHeight="1" x14ac:dyDescent="0.25">
      <c r="B985" s="56"/>
      <c r="C985" s="56"/>
      <c r="D985" s="56"/>
      <c r="E985" s="57"/>
    </row>
    <row r="986" spans="2:5" ht="15.75" customHeight="1" x14ac:dyDescent="0.25">
      <c r="B986" s="56"/>
      <c r="C986" s="56"/>
      <c r="D986" s="56"/>
      <c r="E986" s="57"/>
    </row>
    <row r="987" spans="2:5" ht="15.75" customHeight="1" x14ac:dyDescent="0.25">
      <c r="B987" s="56"/>
      <c r="C987" s="56"/>
      <c r="D987" s="56"/>
      <c r="E987" s="57"/>
    </row>
    <row r="988" spans="2:5" ht="15.75" customHeight="1" x14ac:dyDescent="0.25">
      <c r="B988" s="56"/>
      <c r="C988" s="56"/>
      <c r="D988" s="56"/>
      <c r="E988" s="57"/>
    </row>
    <row r="989" spans="2:5" ht="15.75" customHeight="1" x14ac:dyDescent="0.25">
      <c r="B989" s="56"/>
      <c r="C989" s="56"/>
      <c r="D989" s="56"/>
      <c r="E989" s="57"/>
    </row>
    <row r="990" spans="2:5" ht="15.75" customHeight="1" x14ac:dyDescent="0.25">
      <c r="B990" s="56"/>
      <c r="C990" s="56"/>
      <c r="D990" s="56"/>
      <c r="E990" s="57"/>
    </row>
    <row r="991" spans="2:5" ht="15.75" customHeight="1" x14ac:dyDescent="0.25">
      <c r="B991" s="56"/>
      <c r="C991" s="56"/>
      <c r="D991" s="56"/>
      <c r="E991" s="57"/>
    </row>
    <row r="992" spans="2:5" ht="15.75" customHeight="1" x14ac:dyDescent="0.25">
      <c r="B992" s="56"/>
      <c r="C992" s="56"/>
      <c r="D992" s="56"/>
      <c r="E992" s="57"/>
    </row>
    <row r="993" spans="2:5" ht="15.75" customHeight="1" x14ac:dyDescent="0.25">
      <c r="B993" s="56"/>
      <c r="C993" s="56"/>
      <c r="D993" s="56"/>
      <c r="E993" s="57"/>
    </row>
    <row r="994" spans="2:5" ht="15.75" customHeight="1" x14ac:dyDescent="0.25">
      <c r="B994" s="56"/>
      <c r="C994" s="56"/>
      <c r="D994" s="56"/>
      <c r="E994" s="57"/>
    </row>
    <row r="995" spans="2:5" ht="15.75" customHeight="1" x14ac:dyDescent="0.25">
      <c r="B995" s="56"/>
      <c r="C995" s="56"/>
      <c r="D995" s="56"/>
      <c r="E995" s="57"/>
    </row>
    <row r="996" spans="2:5" ht="15.75" customHeight="1" x14ac:dyDescent="0.25">
      <c r="B996" s="56"/>
      <c r="C996" s="56"/>
      <c r="D996" s="56"/>
      <c r="E996" s="57"/>
    </row>
    <row r="997" spans="2:5" ht="15.75" customHeight="1" x14ac:dyDescent="0.25">
      <c r="B997" s="56"/>
      <c r="C997" s="56"/>
      <c r="D997" s="56"/>
      <c r="E997" s="57"/>
    </row>
    <row r="998" spans="2:5" ht="15.75" customHeight="1" x14ac:dyDescent="0.25">
      <c r="B998" s="56"/>
      <c r="C998" s="56"/>
      <c r="D998" s="56"/>
      <c r="E998" s="57"/>
    </row>
    <row r="999" spans="2:5" ht="15.75" customHeight="1" x14ac:dyDescent="0.25">
      <c r="B999" s="56"/>
      <c r="C999" s="56"/>
      <c r="D999" s="56"/>
      <c r="E999" s="57"/>
    </row>
    <row r="1000" spans="2:5" ht="15.75" customHeight="1" x14ac:dyDescent="0.25">
      <c r="B1000" s="56"/>
      <c r="C1000" s="56"/>
      <c r="D1000" s="56"/>
      <c r="E1000" s="57"/>
    </row>
    <row r="1001" spans="2:5" ht="15.75" customHeight="1" x14ac:dyDescent="0.25">
      <c r="B1001" s="56"/>
      <c r="C1001" s="56"/>
      <c r="D1001" s="56"/>
      <c r="E1001" s="57"/>
    </row>
    <row r="1002" spans="2:5" ht="15.75" customHeight="1" x14ac:dyDescent="0.25">
      <c r="B1002" s="56"/>
      <c r="C1002" s="56"/>
      <c r="D1002" s="56"/>
      <c r="E1002" s="57"/>
    </row>
    <row r="1003" spans="2:5" ht="15.75" customHeight="1" x14ac:dyDescent="0.25">
      <c r="B1003" s="56"/>
      <c r="C1003" s="56"/>
      <c r="D1003" s="56"/>
      <c r="E1003" s="57"/>
    </row>
    <row r="1004" spans="2:5" ht="15.75" customHeight="1" x14ac:dyDescent="0.25">
      <c r="B1004" s="56"/>
      <c r="C1004" s="56"/>
      <c r="D1004" s="56"/>
      <c r="E1004" s="57"/>
    </row>
    <row r="1005" spans="2:5" ht="15.75" customHeight="1" x14ac:dyDescent="0.25">
      <c r="B1005" s="56"/>
      <c r="C1005" s="56"/>
      <c r="D1005" s="56"/>
      <c r="E1005" s="57"/>
    </row>
  </sheetData>
  <pageMargins left="0.7" right="0.7" top="0.75" bottom="0.75" header="0" footer="0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showGridLines="0" workbookViewId="0">
      <pane ySplit="4" topLeftCell="A5" activePane="bottomLeft" state="frozen"/>
      <selection pane="bottomLeft" activeCell="D9" sqref="D9"/>
    </sheetView>
  </sheetViews>
  <sheetFormatPr defaultColWidth="12.625" defaultRowHeight="15" customHeight="1" x14ac:dyDescent="0.2"/>
  <cols>
    <col min="1" max="1" width="64.75" style="5" customWidth="1"/>
    <col min="2" max="4" width="18.875" style="5" customWidth="1"/>
    <col min="5" max="5" width="20.875" style="5" customWidth="1"/>
    <col min="6" max="26" width="7.625" style="5" customWidth="1"/>
    <col min="27" max="16384" width="12.625" style="5"/>
  </cols>
  <sheetData>
    <row r="1" spans="1:26" ht="18.75" x14ac:dyDescent="0.3">
      <c r="A1" s="13"/>
      <c r="B1" s="13"/>
      <c r="C1" s="13"/>
      <c r="D1" s="13"/>
      <c r="E1" s="13"/>
    </row>
    <row r="2" spans="1:26" ht="23.25" x14ac:dyDescent="0.35">
      <c r="A2" s="13"/>
      <c r="B2" s="7" t="s">
        <v>129</v>
      </c>
      <c r="C2" s="13"/>
      <c r="D2" s="13"/>
      <c r="E2" s="13"/>
    </row>
    <row r="3" spans="1:26" ht="18.75" x14ac:dyDescent="0.3">
      <c r="A3" s="13"/>
      <c r="B3" s="13"/>
      <c r="C3" s="13"/>
      <c r="D3" s="13"/>
      <c r="E3" s="13"/>
    </row>
    <row r="4" spans="1:26" ht="23.25" x14ac:dyDescent="0.35">
      <c r="A4" s="8" t="s">
        <v>0</v>
      </c>
      <c r="B4" s="58"/>
      <c r="C4" s="58"/>
      <c r="D4" s="5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59"/>
      <c r="B5" s="60"/>
      <c r="C5" s="60"/>
      <c r="D5" s="60"/>
      <c r="E5" s="2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8.75" x14ac:dyDescent="0.3">
      <c r="A6" s="33" t="s">
        <v>134</v>
      </c>
      <c r="B6" s="61" t="s">
        <v>1</v>
      </c>
      <c r="C6" s="61" t="s">
        <v>2</v>
      </c>
      <c r="D6" s="62" t="s">
        <v>5</v>
      </c>
      <c r="E6" s="13"/>
    </row>
    <row r="7" spans="1:26" ht="18.75" x14ac:dyDescent="0.3">
      <c r="A7" s="14" t="s">
        <v>6</v>
      </c>
      <c r="B7" s="52">
        <f>'Data Input &amp; Summary Results'!B47</f>
        <v>1750000</v>
      </c>
      <c r="C7" s="52">
        <f>'Data Input &amp; Summary Results'!C47</f>
        <v>1680000</v>
      </c>
      <c r="D7" s="52">
        <f t="shared" ref="D7:D9" si="0">SUM(C7-B7)</f>
        <v>-70000</v>
      </c>
      <c r="E7" s="63" t="s">
        <v>7</v>
      </c>
    </row>
    <row r="8" spans="1:26" ht="18.75" x14ac:dyDescent="0.3">
      <c r="A8" s="14" t="s">
        <v>8</v>
      </c>
      <c r="B8" s="52">
        <f>'Data Input &amp; Summary Results'!B56</f>
        <v>570000</v>
      </c>
      <c r="C8" s="52">
        <f>'Data Input &amp; Summary Results'!C56</f>
        <v>540000</v>
      </c>
      <c r="D8" s="52">
        <f t="shared" si="0"/>
        <v>-30000</v>
      </c>
      <c r="E8" s="64" t="s">
        <v>9</v>
      </c>
    </row>
    <row r="9" spans="1:26" ht="18.75" x14ac:dyDescent="0.3">
      <c r="A9" s="14" t="s">
        <v>11</v>
      </c>
      <c r="B9" s="52">
        <f>'Data Input &amp; Summary Results'!B49</f>
        <v>250000</v>
      </c>
      <c r="C9" s="52">
        <f>'Data Input &amp; Summary Results'!C49</f>
        <v>240000</v>
      </c>
      <c r="D9" s="52">
        <f t="shared" si="0"/>
        <v>-10000</v>
      </c>
      <c r="E9" s="13"/>
    </row>
    <row r="10" spans="1:26" ht="18.75" x14ac:dyDescent="0.3">
      <c r="A10" s="19" t="s">
        <v>12</v>
      </c>
      <c r="B10" s="65">
        <f t="shared" ref="B10:D10" si="1">SUM(B7:B9)</f>
        <v>2570000</v>
      </c>
      <c r="C10" s="65">
        <f t="shared" si="1"/>
        <v>2460000</v>
      </c>
      <c r="D10" s="65">
        <f t="shared" si="1"/>
        <v>-110000</v>
      </c>
      <c r="E10" s="2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8.75" x14ac:dyDescent="0.3">
      <c r="A11" s="13"/>
      <c r="B11" s="13"/>
      <c r="C11" s="13"/>
      <c r="D11" s="13"/>
      <c r="E11" s="13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8.75" x14ac:dyDescent="0.3">
      <c r="A12" s="10" t="s">
        <v>17</v>
      </c>
      <c r="B12" s="61" t="s">
        <v>1</v>
      </c>
      <c r="C12" s="61" t="s">
        <v>2</v>
      </c>
      <c r="D12" s="62" t="s">
        <v>5</v>
      </c>
      <c r="E12" s="2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8.75" x14ac:dyDescent="0.3">
      <c r="A13" s="14" t="s">
        <v>15</v>
      </c>
      <c r="B13" s="34">
        <v>0.25</v>
      </c>
      <c r="C13" s="34">
        <v>0.25</v>
      </c>
      <c r="D13" s="35">
        <f t="shared" ref="D13:D14" si="2">SUM(C13-B13)</f>
        <v>0</v>
      </c>
      <c r="E13" s="13"/>
    </row>
    <row r="14" spans="1:26" ht="18.75" x14ac:dyDescent="0.3">
      <c r="A14" s="14" t="s">
        <v>18</v>
      </c>
      <c r="B14" s="34">
        <v>0.2</v>
      </c>
      <c r="C14" s="34">
        <v>0.2</v>
      </c>
      <c r="D14" s="35">
        <f t="shared" si="2"/>
        <v>0</v>
      </c>
      <c r="E14" s="13"/>
    </row>
    <row r="15" spans="1:26" ht="18.75" x14ac:dyDescent="0.3">
      <c r="A15" s="14"/>
      <c r="B15" s="68"/>
      <c r="C15" s="68"/>
      <c r="D15" s="30"/>
      <c r="E15" s="13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8.75" x14ac:dyDescent="0.3">
      <c r="A16" s="10" t="s">
        <v>21</v>
      </c>
      <c r="B16" s="69" t="s">
        <v>1</v>
      </c>
      <c r="C16" s="69" t="s">
        <v>2</v>
      </c>
      <c r="D16" s="62" t="s">
        <v>5</v>
      </c>
      <c r="E16" s="13"/>
    </row>
    <row r="17" spans="1:26" ht="18.75" x14ac:dyDescent="0.3">
      <c r="A17" s="14" t="s">
        <v>20</v>
      </c>
      <c r="B17" s="70">
        <f>SUM(B13*'Data Input &amp; Summary Results'!B7)</f>
        <v>1500000</v>
      </c>
      <c r="C17" s="70">
        <f>SUM(C13*'Data Input &amp; Summary Results'!C7)</f>
        <v>1350000</v>
      </c>
      <c r="D17" s="52">
        <f t="shared" ref="D17:D18" si="3">SUM(C17-B17)</f>
        <v>-150000</v>
      </c>
      <c r="E17" s="13"/>
    </row>
    <row r="18" spans="1:26" ht="18.75" x14ac:dyDescent="0.3">
      <c r="A18" s="14" t="s">
        <v>22</v>
      </c>
      <c r="B18" s="70">
        <f>SUM(B14*'Data Input &amp; Summary Results'!B8)</f>
        <v>600000</v>
      </c>
      <c r="C18" s="70">
        <f>SUM(C14*'Data Input &amp; Summary Results'!C8)</f>
        <v>700000</v>
      </c>
      <c r="D18" s="52">
        <f t="shared" si="3"/>
        <v>100000</v>
      </c>
      <c r="E18" s="13"/>
    </row>
    <row r="19" spans="1:26" ht="18.75" x14ac:dyDescent="0.3">
      <c r="A19" s="19" t="s">
        <v>16</v>
      </c>
      <c r="B19" s="71">
        <f t="shared" ref="B19:D19" si="4">SUM(B17:B18)</f>
        <v>2100000</v>
      </c>
      <c r="C19" s="71">
        <f t="shared" si="4"/>
        <v>2050000</v>
      </c>
      <c r="D19" s="71">
        <f t="shared" si="4"/>
        <v>-50000</v>
      </c>
      <c r="E19" s="13"/>
    </row>
    <row r="20" spans="1:26" ht="18.75" x14ac:dyDescent="0.3">
      <c r="A20" s="19"/>
      <c r="B20" s="72"/>
      <c r="C20" s="72"/>
      <c r="D20" s="73"/>
      <c r="E20" s="13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8.75" x14ac:dyDescent="0.3">
      <c r="A21" s="10" t="s">
        <v>25</v>
      </c>
      <c r="B21" s="69" t="s">
        <v>1</v>
      </c>
      <c r="C21" s="69" t="s">
        <v>2</v>
      </c>
      <c r="D21" s="62" t="s">
        <v>5</v>
      </c>
      <c r="E21" s="13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.75" customHeight="1" x14ac:dyDescent="0.3">
      <c r="A22" s="14" t="s">
        <v>15</v>
      </c>
      <c r="B22" s="43">
        <f>IFERROR((B17/'Data Input &amp; Summary Results'!B7),"No Data")</f>
        <v>0.25</v>
      </c>
      <c r="C22" s="43">
        <f>IFERROR((C17/'Data Input &amp; Summary Results'!C7),"No Data")</f>
        <v>0.25</v>
      </c>
      <c r="D22" s="74">
        <f t="shared" ref="D22:D24" si="5">IFERROR((C22-B22),"No Data")</f>
        <v>0</v>
      </c>
      <c r="E22" s="13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5.75" customHeight="1" x14ac:dyDescent="0.3">
      <c r="A23" s="14" t="s">
        <v>18</v>
      </c>
      <c r="B23" s="43">
        <f>IFERROR((B8/'Data Input &amp; Summary Results'!B8),"No Data")</f>
        <v>0.19</v>
      </c>
      <c r="C23" s="43">
        <f>IFERROR((C8/'Data Input &amp; Summary Results'!C8),"No Data")</f>
        <v>0.15428571428571428</v>
      </c>
      <c r="D23" s="74">
        <f t="shared" si="5"/>
        <v>-3.5714285714285726E-2</v>
      </c>
      <c r="E23" s="13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5.75" customHeight="1" x14ac:dyDescent="0.3">
      <c r="A24" s="19" t="s">
        <v>30</v>
      </c>
      <c r="B24" s="75">
        <f>IFERROR((B7+B8)/('Data Input &amp; Summary Results'!B7+'Data Input &amp; Summary Results'!B8),"No Data")</f>
        <v>0.25777777777777777</v>
      </c>
      <c r="C24" s="75">
        <f>IFERROR((C7+C8)/('Data Input &amp; Summary Results'!C7+'Data Input &amp; Summary Results'!C8),"No Data")</f>
        <v>0.24943820224719102</v>
      </c>
      <c r="D24" s="74">
        <f t="shared" si="5"/>
        <v>-8.3395755305867569E-3</v>
      </c>
      <c r="E24" s="13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5.75" customHeight="1" x14ac:dyDescent="0.3">
      <c r="A25" s="19"/>
      <c r="B25" s="72"/>
      <c r="C25" s="72"/>
      <c r="D25" s="73"/>
      <c r="E25" s="13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5.75" customHeight="1" x14ac:dyDescent="0.3">
      <c r="A26" s="10" t="s">
        <v>31</v>
      </c>
      <c r="B26" s="69" t="s">
        <v>1</v>
      </c>
      <c r="C26" s="69" t="s">
        <v>2</v>
      </c>
      <c r="D26" s="62" t="s">
        <v>5</v>
      </c>
      <c r="E26" s="13"/>
    </row>
    <row r="27" spans="1:26" ht="15.75" customHeight="1" x14ac:dyDescent="0.3">
      <c r="A27" s="14" t="s">
        <v>144</v>
      </c>
      <c r="B27" s="43">
        <f t="shared" ref="B27:C27" si="6">IFERROR((B7/B17),"No Data")</f>
        <v>1.1666666666666667</v>
      </c>
      <c r="C27" s="43">
        <f t="shared" si="6"/>
        <v>1.2444444444444445</v>
      </c>
      <c r="D27" s="76">
        <f t="shared" ref="D27:D29" si="7">IFERROR((C27-B27),"No Data")</f>
        <v>7.7777777777777724E-2</v>
      </c>
      <c r="E27" s="13"/>
    </row>
    <row r="28" spans="1:26" ht="15.75" customHeight="1" x14ac:dyDescent="0.3">
      <c r="A28" s="14" t="s">
        <v>145</v>
      </c>
      <c r="B28" s="43">
        <f t="shared" ref="B28:C28" si="8">IFERROR((B8/B18),"No Data")</f>
        <v>0.95</v>
      </c>
      <c r="C28" s="43">
        <f t="shared" si="8"/>
        <v>0.77142857142857146</v>
      </c>
      <c r="D28" s="76">
        <f t="shared" si="7"/>
        <v>-0.17857142857142849</v>
      </c>
      <c r="E28" s="13"/>
    </row>
    <row r="29" spans="1:26" ht="15.75" customHeight="1" x14ac:dyDescent="0.3">
      <c r="A29" s="19" t="s">
        <v>30</v>
      </c>
      <c r="B29" s="75">
        <f t="shared" ref="B29:C29" si="9">IFERROR((B10/B19),"No Data")</f>
        <v>1.2238095238095239</v>
      </c>
      <c r="C29" s="75">
        <f t="shared" si="9"/>
        <v>1.2</v>
      </c>
      <c r="D29" s="76">
        <f t="shared" si="7"/>
        <v>-2.3809523809523947E-2</v>
      </c>
      <c r="E29" s="13"/>
    </row>
    <row r="30" spans="1:26" ht="15.75" customHeight="1" x14ac:dyDescent="0.3">
      <c r="A30" s="13"/>
      <c r="B30" s="13"/>
      <c r="C30" s="13"/>
      <c r="D30" s="13"/>
      <c r="E30" s="13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5.75" customHeight="1" x14ac:dyDescent="0.3">
      <c r="A31" s="10" t="s">
        <v>36</v>
      </c>
      <c r="B31" s="61" t="s">
        <v>1</v>
      </c>
      <c r="C31" s="61" t="s">
        <v>2</v>
      </c>
      <c r="D31" s="62" t="s">
        <v>5</v>
      </c>
      <c r="E31" s="13"/>
    </row>
    <row r="32" spans="1:26" ht="15.75" customHeight="1" x14ac:dyDescent="0.3">
      <c r="A32" s="14" t="s">
        <v>15</v>
      </c>
      <c r="B32" s="43">
        <f>IFERROR((B27/'Data Input &amp; Summary Results'!B44),"No Data")</f>
        <v>1.6203703703703705</v>
      </c>
      <c r="C32" s="43">
        <f>IFERROR((C27/'Data Input &amp; Summary Results'!C44),"No Data")</f>
        <v>1.6592592592592592</v>
      </c>
      <c r="D32" s="43">
        <f t="shared" ref="D32:D34" si="10">IFERROR((C32-B32),"No Data")</f>
        <v>3.8888888888888751E-2</v>
      </c>
      <c r="E32" s="13"/>
    </row>
    <row r="33" spans="1:26" ht="15.75" customHeight="1" x14ac:dyDescent="0.3">
      <c r="A33" s="14" t="s">
        <v>26</v>
      </c>
      <c r="B33" s="43">
        <f>IFERROR((B28/'Data Input &amp; Summary Results'!B44),"No Data")</f>
        <v>1.3194444444444444</v>
      </c>
      <c r="C33" s="43">
        <f>IFERROR((C28/'Data Input &amp; Summary Results'!C44),"No Data")</f>
        <v>1.0285714285714287</v>
      </c>
      <c r="D33" s="43">
        <f t="shared" si="10"/>
        <v>-0.29087301587301573</v>
      </c>
      <c r="E33" s="13"/>
    </row>
    <row r="34" spans="1:26" ht="15.75" customHeight="1" x14ac:dyDescent="0.3">
      <c r="A34" s="19" t="s">
        <v>27</v>
      </c>
      <c r="B34" s="43">
        <f>IFERROR((B29/'Data Input &amp; Summary Results'!B44),"No Data")</f>
        <v>1.69973544973545</v>
      </c>
      <c r="C34" s="43">
        <f>IFERROR((C29/'Data Input &amp; Summary Results'!C44),"No Data")</f>
        <v>1.5999999999999999</v>
      </c>
      <c r="D34" s="43">
        <f t="shared" si="10"/>
        <v>-9.9735449735450121E-2</v>
      </c>
      <c r="E34" s="13"/>
    </row>
    <row r="35" spans="1:26" ht="15.75" customHeight="1" x14ac:dyDescent="0.3">
      <c r="A35" s="13"/>
      <c r="B35" s="13"/>
      <c r="C35" s="13"/>
      <c r="D35" s="13"/>
      <c r="E35" s="13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5.75" customHeight="1" x14ac:dyDescent="0.3">
      <c r="A36" s="13"/>
      <c r="B36" s="13"/>
      <c r="C36" s="13"/>
      <c r="D36" s="13"/>
      <c r="E36" s="13"/>
    </row>
    <row r="37" spans="1:26" ht="35.25" customHeight="1" x14ac:dyDescent="0.3">
      <c r="A37" s="77" t="s">
        <v>148</v>
      </c>
      <c r="B37" s="77"/>
      <c r="C37" s="77"/>
      <c r="D37" s="77"/>
      <c r="E37" s="13"/>
    </row>
    <row r="38" spans="1:26" ht="15.75" customHeight="1" x14ac:dyDescent="0.3">
      <c r="A38" s="78"/>
      <c r="B38" s="78"/>
      <c r="C38" s="78"/>
      <c r="D38" s="78"/>
      <c r="E38" s="13"/>
    </row>
    <row r="39" spans="1:26" ht="18.75" x14ac:dyDescent="0.3">
      <c r="A39" s="10" t="s">
        <v>141</v>
      </c>
      <c r="B39" s="11" t="s">
        <v>1</v>
      </c>
      <c r="C39" s="11" t="s">
        <v>2</v>
      </c>
      <c r="D39" s="62" t="s">
        <v>5</v>
      </c>
      <c r="E39" s="13"/>
    </row>
    <row r="40" spans="1:26" ht="15.75" customHeight="1" x14ac:dyDescent="0.3">
      <c r="A40" s="79"/>
      <c r="B40" s="80">
        <v>0</v>
      </c>
      <c r="C40" s="80">
        <v>0</v>
      </c>
      <c r="D40" s="81">
        <f>SUM(C40-B40)</f>
        <v>0</v>
      </c>
      <c r="E40" s="13"/>
    </row>
    <row r="41" spans="1:26" ht="15.75" customHeight="1" x14ac:dyDescent="0.3">
      <c r="A41" s="10" t="s">
        <v>142</v>
      </c>
      <c r="B41" s="11" t="s">
        <v>1</v>
      </c>
      <c r="C41" s="11" t="s">
        <v>2</v>
      </c>
      <c r="D41" s="62" t="s">
        <v>5</v>
      </c>
      <c r="E41" s="13"/>
    </row>
    <row r="42" spans="1:26" ht="15.75" customHeight="1" x14ac:dyDescent="0.3">
      <c r="A42" s="79"/>
      <c r="B42" s="80">
        <v>0</v>
      </c>
      <c r="C42" s="80">
        <v>0</v>
      </c>
      <c r="D42" s="81">
        <f>SUM(C42-B42)</f>
        <v>0</v>
      </c>
      <c r="E42" s="13"/>
    </row>
    <row r="43" spans="1:26" ht="15.75" customHeight="1" x14ac:dyDescent="0.3">
      <c r="A43" s="10" t="s">
        <v>45</v>
      </c>
      <c r="B43" s="11" t="s">
        <v>1</v>
      </c>
      <c r="C43" s="11" t="s">
        <v>2</v>
      </c>
      <c r="D43" s="62" t="s">
        <v>5</v>
      </c>
      <c r="E43" s="13"/>
    </row>
    <row r="44" spans="1:26" ht="15.75" customHeight="1" x14ac:dyDescent="0.3">
      <c r="A44" s="79"/>
      <c r="B44" s="82">
        <v>0</v>
      </c>
      <c r="C44" s="82">
        <v>0</v>
      </c>
      <c r="D44" s="83">
        <f>SUM(C44-B44)</f>
        <v>0</v>
      </c>
      <c r="E44" s="13"/>
    </row>
    <row r="45" spans="1:26" ht="15.75" customHeight="1" x14ac:dyDescent="0.3">
      <c r="A45" s="10" t="s">
        <v>143</v>
      </c>
      <c r="B45" s="11" t="s">
        <v>1</v>
      </c>
      <c r="C45" s="11" t="s">
        <v>2</v>
      </c>
      <c r="D45" s="62" t="s">
        <v>5</v>
      </c>
      <c r="E45" s="13"/>
    </row>
    <row r="46" spans="1:26" ht="15.75" customHeight="1" x14ac:dyDescent="0.3">
      <c r="A46" s="79"/>
      <c r="B46" s="82">
        <v>0</v>
      </c>
      <c r="C46" s="82">
        <v>0</v>
      </c>
      <c r="D46" s="83">
        <f>SUM(C46-B46)</f>
        <v>0</v>
      </c>
      <c r="E46" s="13"/>
    </row>
    <row r="47" spans="1:26" ht="15.75" customHeight="1" x14ac:dyDescent="0.3">
      <c r="A47" s="10" t="s">
        <v>158</v>
      </c>
      <c r="B47" s="11" t="s">
        <v>1</v>
      </c>
      <c r="C47" s="11" t="s">
        <v>2</v>
      </c>
      <c r="D47" s="62" t="s">
        <v>5</v>
      </c>
      <c r="E47" s="13"/>
    </row>
    <row r="48" spans="1:26" ht="15.75" customHeight="1" x14ac:dyDescent="0.3">
      <c r="A48" s="26"/>
      <c r="B48" s="80">
        <v>0</v>
      </c>
      <c r="C48" s="80">
        <v>0</v>
      </c>
      <c r="D48" s="81">
        <f>SUM(C48-B48)</f>
        <v>0</v>
      </c>
      <c r="E48" s="13"/>
    </row>
    <row r="49" spans="1:5" ht="15.75" customHeight="1" x14ac:dyDescent="0.3">
      <c r="A49" s="10" t="s">
        <v>159</v>
      </c>
      <c r="B49" s="11" t="s">
        <v>1</v>
      </c>
      <c r="C49" s="11" t="s">
        <v>2</v>
      </c>
      <c r="D49" s="62" t="s">
        <v>5</v>
      </c>
      <c r="E49" s="13"/>
    </row>
    <row r="50" spans="1:5" ht="15.75" customHeight="1" x14ac:dyDescent="0.3">
      <c r="A50" s="13"/>
      <c r="B50" s="80">
        <v>0</v>
      </c>
      <c r="C50" s="80">
        <v>0</v>
      </c>
      <c r="D50" s="81">
        <f>SUM(C50-B50)</f>
        <v>0</v>
      </c>
      <c r="E50" s="13"/>
    </row>
    <row r="51" spans="1:5" ht="15.75" customHeight="1" x14ac:dyDescent="0.3">
      <c r="A51" s="84" t="s">
        <v>53</v>
      </c>
      <c r="B51" s="11" t="s">
        <v>1</v>
      </c>
      <c r="C51" s="11" t="s">
        <v>2</v>
      </c>
      <c r="D51" s="62" t="s">
        <v>5</v>
      </c>
      <c r="E51" s="13"/>
    </row>
    <row r="52" spans="1:5" ht="15.75" customHeight="1" x14ac:dyDescent="0.3">
      <c r="A52" s="26"/>
      <c r="B52" s="85"/>
      <c r="C52" s="85"/>
      <c r="D52" s="86"/>
      <c r="E52" s="13"/>
    </row>
    <row r="53" spans="1:5" ht="15.75" customHeight="1" x14ac:dyDescent="0.3">
      <c r="A53" s="84" t="s">
        <v>53</v>
      </c>
      <c r="B53" s="11" t="s">
        <v>1</v>
      </c>
      <c r="C53" s="11" t="s">
        <v>2</v>
      </c>
      <c r="D53" s="62" t="s">
        <v>5</v>
      </c>
      <c r="E53" s="13"/>
    </row>
    <row r="54" spans="1:5" ht="15.75" customHeight="1" x14ac:dyDescent="0.3">
      <c r="A54" s="26"/>
      <c r="B54" s="85"/>
      <c r="C54" s="85"/>
      <c r="D54" s="86"/>
      <c r="E54" s="13"/>
    </row>
    <row r="55" spans="1:5" ht="15.75" customHeight="1" x14ac:dyDescent="0.3">
      <c r="A55" s="84" t="s">
        <v>53</v>
      </c>
      <c r="B55" s="11" t="s">
        <v>1</v>
      </c>
      <c r="C55" s="11" t="s">
        <v>2</v>
      </c>
      <c r="D55" s="62" t="s">
        <v>5</v>
      </c>
      <c r="E55" s="13"/>
    </row>
    <row r="56" spans="1:5" ht="15.75" customHeight="1" x14ac:dyDescent="0.3">
      <c r="A56" s="87"/>
      <c r="B56" s="85"/>
      <c r="C56" s="85"/>
      <c r="D56" s="86"/>
      <c r="E56" s="13"/>
    </row>
    <row r="57" spans="1:5" ht="15.75" customHeight="1" x14ac:dyDescent="0.3">
      <c r="A57" s="88"/>
      <c r="B57" s="62"/>
      <c r="C57" s="62"/>
      <c r="D57" s="62"/>
      <c r="E57" s="13"/>
    </row>
    <row r="58" spans="1:5" ht="15.75" customHeight="1" x14ac:dyDescent="0.3">
      <c r="A58" s="79" t="s">
        <v>62</v>
      </c>
      <c r="B58" s="13"/>
      <c r="C58" s="13"/>
      <c r="D58" s="13"/>
      <c r="E58" s="13"/>
    </row>
    <row r="59" spans="1:5" ht="15.75" customHeight="1" x14ac:dyDescent="0.3">
      <c r="A59" s="79" t="s">
        <v>57</v>
      </c>
      <c r="B59" s="13"/>
      <c r="C59" s="13"/>
      <c r="D59" s="13"/>
      <c r="E59" s="13"/>
    </row>
    <row r="60" spans="1:5" ht="15.75" customHeight="1" x14ac:dyDescent="0.25">
      <c r="E60" s="67"/>
    </row>
    <row r="61" spans="1:5" ht="15.75" customHeight="1" x14ac:dyDescent="0.25">
      <c r="E61" s="67"/>
    </row>
    <row r="62" spans="1:5" ht="15.75" customHeight="1" x14ac:dyDescent="0.25">
      <c r="E62" s="67"/>
    </row>
    <row r="63" spans="1:5" ht="15.75" customHeight="1" x14ac:dyDescent="0.25">
      <c r="E63" s="67"/>
    </row>
    <row r="64" spans="1:5" ht="15.75" customHeight="1" x14ac:dyDescent="0.25">
      <c r="E64" s="67"/>
    </row>
    <row r="65" spans="5:5" ht="15.75" customHeight="1" x14ac:dyDescent="0.25">
      <c r="E65" s="67"/>
    </row>
    <row r="66" spans="5:5" ht="15.75" customHeight="1" x14ac:dyDescent="0.25">
      <c r="E66" s="67"/>
    </row>
    <row r="67" spans="5:5" ht="15.75" customHeight="1" x14ac:dyDescent="0.25">
      <c r="E67" s="67"/>
    </row>
    <row r="68" spans="5:5" ht="15.75" customHeight="1" x14ac:dyDescent="0.25">
      <c r="E68" s="67"/>
    </row>
    <row r="69" spans="5:5" ht="15.75" customHeight="1" x14ac:dyDescent="0.25">
      <c r="E69" s="67"/>
    </row>
    <row r="70" spans="5:5" ht="15.75" customHeight="1" x14ac:dyDescent="0.25">
      <c r="E70" s="67"/>
    </row>
    <row r="71" spans="5:5" ht="15.75" customHeight="1" x14ac:dyDescent="0.25">
      <c r="E71" s="67"/>
    </row>
    <row r="72" spans="5:5" ht="15.75" customHeight="1" x14ac:dyDescent="0.25">
      <c r="E72" s="67"/>
    </row>
    <row r="73" spans="5:5" ht="15.75" customHeight="1" x14ac:dyDescent="0.25">
      <c r="E73" s="67"/>
    </row>
    <row r="74" spans="5:5" ht="15.75" customHeight="1" x14ac:dyDescent="0.25">
      <c r="E74" s="67"/>
    </row>
    <row r="75" spans="5:5" ht="15.75" customHeight="1" x14ac:dyDescent="0.25">
      <c r="E75" s="67"/>
    </row>
    <row r="76" spans="5:5" ht="15.75" customHeight="1" x14ac:dyDescent="0.25">
      <c r="E76" s="67"/>
    </row>
    <row r="77" spans="5:5" ht="15.75" customHeight="1" x14ac:dyDescent="0.25">
      <c r="E77" s="67"/>
    </row>
    <row r="78" spans="5:5" ht="15.75" customHeight="1" x14ac:dyDescent="0.25">
      <c r="E78" s="67"/>
    </row>
    <row r="79" spans="5:5" ht="15.75" customHeight="1" x14ac:dyDescent="0.25">
      <c r="E79" s="67"/>
    </row>
    <row r="80" spans="5:5" ht="15.75" customHeight="1" x14ac:dyDescent="0.25">
      <c r="E80" s="67"/>
    </row>
    <row r="81" spans="5:5" ht="15.75" customHeight="1" x14ac:dyDescent="0.25">
      <c r="E81" s="67"/>
    </row>
    <row r="82" spans="5:5" ht="15.75" customHeight="1" x14ac:dyDescent="0.25">
      <c r="E82" s="67"/>
    </row>
    <row r="83" spans="5:5" ht="15.75" customHeight="1" x14ac:dyDescent="0.25">
      <c r="E83" s="67"/>
    </row>
    <row r="84" spans="5:5" ht="15.75" customHeight="1" x14ac:dyDescent="0.25">
      <c r="E84" s="67"/>
    </row>
    <row r="85" spans="5:5" ht="15.75" customHeight="1" x14ac:dyDescent="0.25">
      <c r="E85" s="67"/>
    </row>
    <row r="86" spans="5:5" ht="15.75" customHeight="1" x14ac:dyDescent="0.25">
      <c r="E86" s="67"/>
    </row>
    <row r="87" spans="5:5" ht="15.75" customHeight="1" x14ac:dyDescent="0.25">
      <c r="E87" s="67"/>
    </row>
    <row r="88" spans="5:5" ht="15.75" customHeight="1" x14ac:dyDescent="0.25">
      <c r="E88" s="67"/>
    </row>
    <row r="89" spans="5:5" ht="15.75" customHeight="1" x14ac:dyDescent="0.25">
      <c r="E89" s="67"/>
    </row>
    <row r="90" spans="5:5" ht="15.75" customHeight="1" x14ac:dyDescent="0.25">
      <c r="E90" s="67"/>
    </row>
    <row r="91" spans="5:5" ht="15.75" customHeight="1" x14ac:dyDescent="0.25">
      <c r="E91" s="67"/>
    </row>
    <row r="92" spans="5:5" ht="15.75" customHeight="1" x14ac:dyDescent="0.25">
      <c r="E92" s="67"/>
    </row>
    <row r="93" spans="5:5" ht="15.75" customHeight="1" x14ac:dyDescent="0.25">
      <c r="E93" s="67"/>
    </row>
    <row r="94" spans="5:5" ht="15.75" customHeight="1" x14ac:dyDescent="0.25">
      <c r="E94" s="67"/>
    </row>
    <row r="95" spans="5:5" ht="15.75" customHeight="1" x14ac:dyDescent="0.25">
      <c r="E95" s="67"/>
    </row>
    <row r="96" spans="5:5" ht="15.75" customHeight="1" x14ac:dyDescent="0.25">
      <c r="E96" s="67"/>
    </row>
    <row r="97" spans="5:5" ht="15.75" customHeight="1" x14ac:dyDescent="0.25">
      <c r="E97" s="67"/>
    </row>
    <row r="98" spans="5:5" ht="15.75" customHeight="1" x14ac:dyDescent="0.25">
      <c r="E98" s="67"/>
    </row>
    <row r="99" spans="5:5" ht="15.75" customHeight="1" x14ac:dyDescent="0.25">
      <c r="E99" s="67"/>
    </row>
    <row r="100" spans="5:5" ht="15.75" customHeight="1" x14ac:dyDescent="0.25">
      <c r="E100" s="67"/>
    </row>
    <row r="101" spans="5:5" ht="15.75" customHeight="1" x14ac:dyDescent="0.25">
      <c r="E101" s="67"/>
    </row>
    <row r="102" spans="5:5" ht="15.75" customHeight="1" x14ac:dyDescent="0.25">
      <c r="E102" s="67"/>
    </row>
    <row r="103" spans="5:5" ht="15.75" customHeight="1" x14ac:dyDescent="0.25">
      <c r="E103" s="67"/>
    </row>
    <row r="104" spans="5:5" ht="15.75" customHeight="1" x14ac:dyDescent="0.25">
      <c r="E104" s="67"/>
    </row>
    <row r="105" spans="5:5" ht="15.75" customHeight="1" x14ac:dyDescent="0.25">
      <c r="E105" s="67"/>
    </row>
    <row r="106" spans="5:5" ht="15.75" customHeight="1" x14ac:dyDescent="0.25">
      <c r="E106" s="67"/>
    </row>
    <row r="107" spans="5:5" ht="15.75" customHeight="1" x14ac:dyDescent="0.25">
      <c r="E107" s="67"/>
    </row>
    <row r="108" spans="5:5" ht="15.75" customHeight="1" x14ac:dyDescent="0.25">
      <c r="E108" s="67"/>
    </row>
    <row r="109" spans="5:5" ht="15.75" customHeight="1" x14ac:dyDescent="0.25">
      <c r="E109" s="67"/>
    </row>
    <row r="110" spans="5:5" ht="15.75" customHeight="1" x14ac:dyDescent="0.25">
      <c r="E110" s="67"/>
    </row>
    <row r="111" spans="5:5" ht="15.75" customHeight="1" x14ac:dyDescent="0.25">
      <c r="E111" s="67"/>
    </row>
    <row r="112" spans="5:5" ht="15.75" customHeight="1" x14ac:dyDescent="0.25">
      <c r="E112" s="67"/>
    </row>
    <row r="113" spans="5:5" ht="15.75" customHeight="1" x14ac:dyDescent="0.25">
      <c r="E113" s="67"/>
    </row>
    <row r="114" spans="5:5" ht="15.75" customHeight="1" x14ac:dyDescent="0.25">
      <c r="E114" s="67"/>
    </row>
    <row r="115" spans="5:5" ht="15.75" customHeight="1" x14ac:dyDescent="0.25">
      <c r="E115" s="67"/>
    </row>
    <row r="116" spans="5:5" ht="15.75" customHeight="1" x14ac:dyDescent="0.25">
      <c r="E116" s="67"/>
    </row>
    <row r="117" spans="5:5" ht="15.75" customHeight="1" x14ac:dyDescent="0.25">
      <c r="E117" s="67"/>
    </row>
    <row r="118" spans="5:5" ht="15.75" customHeight="1" x14ac:dyDescent="0.25">
      <c r="E118" s="67"/>
    </row>
    <row r="119" spans="5:5" ht="15.75" customHeight="1" x14ac:dyDescent="0.25">
      <c r="E119" s="67"/>
    </row>
    <row r="120" spans="5:5" ht="15.75" customHeight="1" x14ac:dyDescent="0.25">
      <c r="E120" s="67"/>
    </row>
    <row r="121" spans="5:5" ht="15.75" customHeight="1" x14ac:dyDescent="0.25">
      <c r="E121" s="67"/>
    </row>
    <row r="122" spans="5:5" ht="15.75" customHeight="1" x14ac:dyDescent="0.25">
      <c r="E122" s="67"/>
    </row>
    <row r="123" spans="5:5" ht="15.75" customHeight="1" x14ac:dyDescent="0.25">
      <c r="E123" s="67"/>
    </row>
    <row r="124" spans="5:5" ht="15.75" customHeight="1" x14ac:dyDescent="0.25">
      <c r="E124" s="67"/>
    </row>
    <row r="125" spans="5:5" ht="15.75" customHeight="1" x14ac:dyDescent="0.25">
      <c r="E125" s="67"/>
    </row>
    <row r="126" spans="5:5" ht="15.75" customHeight="1" x14ac:dyDescent="0.25">
      <c r="E126" s="67"/>
    </row>
    <row r="127" spans="5:5" ht="15.75" customHeight="1" x14ac:dyDescent="0.25">
      <c r="E127" s="67"/>
    </row>
    <row r="128" spans="5:5" ht="15.75" customHeight="1" x14ac:dyDescent="0.25">
      <c r="E128" s="67"/>
    </row>
    <row r="129" spans="5:5" ht="15.75" customHeight="1" x14ac:dyDescent="0.25">
      <c r="E129" s="67"/>
    </row>
    <row r="130" spans="5:5" ht="15.75" customHeight="1" x14ac:dyDescent="0.25">
      <c r="E130" s="67"/>
    </row>
    <row r="131" spans="5:5" ht="15.75" customHeight="1" x14ac:dyDescent="0.25">
      <c r="E131" s="67"/>
    </row>
    <row r="132" spans="5:5" ht="15.75" customHeight="1" x14ac:dyDescent="0.25">
      <c r="E132" s="67"/>
    </row>
    <row r="133" spans="5:5" ht="15.75" customHeight="1" x14ac:dyDescent="0.25">
      <c r="E133" s="67"/>
    </row>
    <row r="134" spans="5:5" ht="15.75" customHeight="1" x14ac:dyDescent="0.25">
      <c r="E134" s="67"/>
    </row>
    <row r="135" spans="5:5" ht="15.75" customHeight="1" x14ac:dyDescent="0.25">
      <c r="E135" s="67"/>
    </row>
    <row r="136" spans="5:5" ht="15.75" customHeight="1" x14ac:dyDescent="0.25">
      <c r="E136" s="67"/>
    </row>
    <row r="137" spans="5:5" ht="15.75" customHeight="1" x14ac:dyDescent="0.25">
      <c r="E137" s="67"/>
    </row>
    <row r="138" spans="5:5" ht="15.75" customHeight="1" x14ac:dyDescent="0.25">
      <c r="E138" s="67"/>
    </row>
    <row r="139" spans="5:5" ht="15.75" customHeight="1" x14ac:dyDescent="0.25">
      <c r="E139" s="67"/>
    </row>
    <row r="140" spans="5:5" ht="15.75" customHeight="1" x14ac:dyDescent="0.25">
      <c r="E140" s="67"/>
    </row>
    <row r="141" spans="5:5" ht="15.75" customHeight="1" x14ac:dyDescent="0.25">
      <c r="E141" s="67"/>
    </row>
    <row r="142" spans="5:5" ht="15.75" customHeight="1" x14ac:dyDescent="0.25">
      <c r="E142" s="67"/>
    </row>
    <row r="143" spans="5:5" ht="15.75" customHeight="1" x14ac:dyDescent="0.25">
      <c r="E143" s="67"/>
    </row>
    <row r="144" spans="5:5" ht="15.75" customHeight="1" x14ac:dyDescent="0.25">
      <c r="E144" s="67"/>
    </row>
    <row r="145" spans="5:5" ht="15.75" customHeight="1" x14ac:dyDescent="0.25">
      <c r="E145" s="67"/>
    </row>
    <row r="146" spans="5:5" ht="15.75" customHeight="1" x14ac:dyDescent="0.25">
      <c r="E146" s="67"/>
    </row>
    <row r="147" spans="5:5" ht="15.75" customHeight="1" x14ac:dyDescent="0.25">
      <c r="E147" s="67"/>
    </row>
    <row r="148" spans="5:5" ht="15.75" customHeight="1" x14ac:dyDescent="0.25">
      <c r="E148" s="67"/>
    </row>
    <row r="149" spans="5:5" ht="15.75" customHeight="1" x14ac:dyDescent="0.25">
      <c r="E149" s="67"/>
    </row>
    <row r="150" spans="5:5" ht="15.75" customHeight="1" x14ac:dyDescent="0.25">
      <c r="E150" s="67"/>
    </row>
    <row r="151" spans="5:5" ht="15.75" customHeight="1" x14ac:dyDescent="0.25">
      <c r="E151" s="67"/>
    </row>
    <row r="152" spans="5:5" ht="15.75" customHeight="1" x14ac:dyDescent="0.25">
      <c r="E152" s="67"/>
    </row>
    <row r="153" spans="5:5" ht="15.75" customHeight="1" x14ac:dyDescent="0.25">
      <c r="E153" s="67"/>
    </row>
    <row r="154" spans="5:5" ht="15.75" customHeight="1" x14ac:dyDescent="0.25">
      <c r="E154" s="67"/>
    </row>
    <row r="155" spans="5:5" ht="15.75" customHeight="1" x14ac:dyDescent="0.25">
      <c r="E155" s="67"/>
    </row>
    <row r="156" spans="5:5" ht="15.75" customHeight="1" x14ac:dyDescent="0.25">
      <c r="E156" s="67"/>
    </row>
    <row r="157" spans="5:5" ht="15.75" customHeight="1" x14ac:dyDescent="0.25">
      <c r="E157" s="67"/>
    </row>
    <row r="158" spans="5:5" ht="15.75" customHeight="1" x14ac:dyDescent="0.25">
      <c r="E158" s="67"/>
    </row>
    <row r="159" spans="5:5" ht="15.75" customHeight="1" x14ac:dyDescent="0.25">
      <c r="E159" s="67"/>
    </row>
    <row r="160" spans="5:5" ht="15.75" customHeight="1" x14ac:dyDescent="0.25">
      <c r="E160" s="67"/>
    </row>
    <row r="161" spans="5:5" ht="15.75" customHeight="1" x14ac:dyDescent="0.25">
      <c r="E161" s="67"/>
    </row>
    <row r="162" spans="5:5" ht="15.75" customHeight="1" x14ac:dyDescent="0.25">
      <c r="E162" s="67"/>
    </row>
    <row r="163" spans="5:5" ht="15.75" customHeight="1" x14ac:dyDescent="0.25">
      <c r="E163" s="67"/>
    </row>
    <row r="164" spans="5:5" ht="15.75" customHeight="1" x14ac:dyDescent="0.25">
      <c r="E164" s="67"/>
    </row>
    <row r="165" spans="5:5" ht="15.75" customHeight="1" x14ac:dyDescent="0.25">
      <c r="E165" s="67"/>
    </row>
    <row r="166" spans="5:5" ht="15.75" customHeight="1" x14ac:dyDescent="0.25">
      <c r="E166" s="67"/>
    </row>
    <row r="167" spans="5:5" ht="15.75" customHeight="1" x14ac:dyDescent="0.25">
      <c r="E167" s="67"/>
    </row>
    <row r="168" spans="5:5" ht="15.75" customHeight="1" x14ac:dyDescent="0.25">
      <c r="E168" s="67"/>
    </row>
    <row r="169" spans="5:5" ht="15.75" customHeight="1" x14ac:dyDescent="0.25">
      <c r="E169" s="67"/>
    </row>
    <row r="170" spans="5:5" ht="15.75" customHeight="1" x14ac:dyDescent="0.25">
      <c r="E170" s="67"/>
    </row>
    <row r="171" spans="5:5" ht="15.75" customHeight="1" x14ac:dyDescent="0.25">
      <c r="E171" s="67"/>
    </row>
    <row r="172" spans="5:5" ht="15.75" customHeight="1" x14ac:dyDescent="0.25">
      <c r="E172" s="67"/>
    </row>
    <row r="173" spans="5:5" ht="15.75" customHeight="1" x14ac:dyDescent="0.25">
      <c r="E173" s="67"/>
    </row>
    <row r="174" spans="5:5" ht="15.75" customHeight="1" x14ac:dyDescent="0.25">
      <c r="E174" s="67"/>
    </row>
    <row r="175" spans="5:5" ht="15.75" customHeight="1" x14ac:dyDescent="0.25">
      <c r="E175" s="67"/>
    </row>
    <row r="176" spans="5:5" ht="15.75" customHeight="1" x14ac:dyDescent="0.25">
      <c r="E176" s="67"/>
    </row>
    <row r="177" spans="5:5" ht="15.75" customHeight="1" x14ac:dyDescent="0.25">
      <c r="E177" s="67"/>
    </row>
    <row r="178" spans="5:5" ht="15.75" customHeight="1" x14ac:dyDescent="0.25">
      <c r="E178" s="67"/>
    </row>
    <row r="179" spans="5:5" ht="15.75" customHeight="1" x14ac:dyDescent="0.25">
      <c r="E179" s="67"/>
    </row>
    <row r="180" spans="5:5" ht="15.75" customHeight="1" x14ac:dyDescent="0.25">
      <c r="E180" s="67"/>
    </row>
    <row r="181" spans="5:5" ht="15.75" customHeight="1" x14ac:dyDescent="0.25">
      <c r="E181" s="67"/>
    </row>
    <row r="182" spans="5:5" ht="15.75" customHeight="1" x14ac:dyDescent="0.25">
      <c r="E182" s="67"/>
    </row>
    <row r="183" spans="5:5" ht="15.75" customHeight="1" x14ac:dyDescent="0.25">
      <c r="E183" s="67"/>
    </row>
    <row r="184" spans="5:5" ht="15.75" customHeight="1" x14ac:dyDescent="0.25">
      <c r="E184" s="67"/>
    </row>
    <row r="185" spans="5:5" ht="15.75" customHeight="1" x14ac:dyDescent="0.25">
      <c r="E185" s="67"/>
    </row>
    <row r="186" spans="5:5" ht="15.75" customHeight="1" x14ac:dyDescent="0.25">
      <c r="E186" s="67"/>
    </row>
    <row r="187" spans="5:5" ht="15.75" customHeight="1" x14ac:dyDescent="0.25">
      <c r="E187" s="67"/>
    </row>
    <row r="188" spans="5:5" ht="15.75" customHeight="1" x14ac:dyDescent="0.25">
      <c r="E188" s="67"/>
    </row>
    <row r="189" spans="5:5" ht="15.75" customHeight="1" x14ac:dyDescent="0.25">
      <c r="E189" s="67"/>
    </row>
    <row r="190" spans="5:5" ht="15.75" customHeight="1" x14ac:dyDescent="0.25">
      <c r="E190" s="67"/>
    </row>
    <row r="191" spans="5:5" ht="15.75" customHeight="1" x14ac:dyDescent="0.25">
      <c r="E191" s="67"/>
    </row>
    <row r="192" spans="5:5" ht="15.75" customHeight="1" x14ac:dyDescent="0.25">
      <c r="E192" s="67"/>
    </row>
    <row r="193" spans="5:5" ht="15.75" customHeight="1" x14ac:dyDescent="0.25">
      <c r="E193" s="67"/>
    </row>
    <row r="194" spans="5:5" ht="15.75" customHeight="1" x14ac:dyDescent="0.25">
      <c r="E194" s="67"/>
    </row>
    <row r="195" spans="5:5" ht="15.75" customHeight="1" x14ac:dyDescent="0.25">
      <c r="E195" s="67"/>
    </row>
    <row r="196" spans="5:5" ht="15.75" customHeight="1" x14ac:dyDescent="0.25">
      <c r="E196" s="67"/>
    </row>
    <row r="197" spans="5:5" ht="15.75" customHeight="1" x14ac:dyDescent="0.25">
      <c r="E197" s="67"/>
    </row>
    <row r="198" spans="5:5" ht="15.75" customHeight="1" x14ac:dyDescent="0.25">
      <c r="E198" s="67"/>
    </row>
    <row r="199" spans="5:5" ht="15.75" customHeight="1" x14ac:dyDescent="0.25">
      <c r="E199" s="67"/>
    </row>
    <row r="200" spans="5:5" ht="15.75" customHeight="1" x14ac:dyDescent="0.25">
      <c r="E200" s="67"/>
    </row>
    <row r="201" spans="5:5" ht="15.75" customHeight="1" x14ac:dyDescent="0.25">
      <c r="E201" s="67"/>
    </row>
    <row r="202" spans="5:5" ht="15.75" customHeight="1" x14ac:dyDescent="0.25">
      <c r="E202" s="67"/>
    </row>
    <row r="203" spans="5:5" ht="15.75" customHeight="1" x14ac:dyDescent="0.25">
      <c r="E203" s="67"/>
    </row>
    <row r="204" spans="5:5" ht="15.75" customHeight="1" x14ac:dyDescent="0.25">
      <c r="E204" s="67"/>
    </row>
    <row r="205" spans="5:5" ht="15.75" customHeight="1" x14ac:dyDescent="0.25">
      <c r="E205" s="67"/>
    </row>
    <row r="206" spans="5:5" ht="15.75" customHeight="1" x14ac:dyDescent="0.25">
      <c r="E206" s="67"/>
    </row>
    <row r="207" spans="5:5" ht="15.75" customHeight="1" x14ac:dyDescent="0.25">
      <c r="E207" s="67"/>
    </row>
    <row r="208" spans="5:5" ht="15.75" customHeight="1" x14ac:dyDescent="0.25">
      <c r="E208" s="67"/>
    </row>
    <row r="209" spans="5:5" ht="15.75" customHeight="1" x14ac:dyDescent="0.25">
      <c r="E209" s="67"/>
    </row>
    <row r="210" spans="5:5" ht="15.75" customHeight="1" x14ac:dyDescent="0.25">
      <c r="E210" s="67"/>
    </row>
    <row r="211" spans="5:5" ht="15.75" customHeight="1" x14ac:dyDescent="0.25">
      <c r="E211" s="67"/>
    </row>
    <row r="212" spans="5:5" ht="15.75" customHeight="1" x14ac:dyDescent="0.25">
      <c r="E212" s="67"/>
    </row>
    <row r="213" spans="5:5" ht="15.75" customHeight="1" x14ac:dyDescent="0.25">
      <c r="E213" s="67"/>
    </row>
    <row r="214" spans="5:5" ht="15.75" customHeight="1" x14ac:dyDescent="0.25">
      <c r="E214" s="67"/>
    </row>
    <row r="215" spans="5:5" ht="15.75" customHeight="1" x14ac:dyDescent="0.25">
      <c r="E215" s="67"/>
    </row>
    <row r="216" spans="5:5" ht="15.75" customHeight="1" x14ac:dyDescent="0.25">
      <c r="E216" s="67"/>
    </row>
    <row r="217" spans="5:5" ht="15.75" customHeight="1" x14ac:dyDescent="0.25">
      <c r="E217" s="67"/>
    </row>
    <row r="218" spans="5:5" ht="15.75" customHeight="1" x14ac:dyDescent="0.25">
      <c r="E218" s="67"/>
    </row>
    <row r="219" spans="5:5" ht="15.75" customHeight="1" x14ac:dyDescent="0.25">
      <c r="E219" s="67"/>
    </row>
    <row r="220" spans="5:5" ht="15.75" customHeight="1" x14ac:dyDescent="0.25">
      <c r="E220" s="67"/>
    </row>
    <row r="221" spans="5:5" ht="15.75" customHeight="1" x14ac:dyDescent="0.25">
      <c r="E221" s="67"/>
    </row>
    <row r="222" spans="5:5" ht="15.75" customHeight="1" x14ac:dyDescent="0.25">
      <c r="E222" s="67"/>
    </row>
    <row r="223" spans="5:5" ht="15.75" customHeight="1" x14ac:dyDescent="0.25">
      <c r="E223" s="67"/>
    </row>
    <row r="224" spans="5:5" ht="15.75" customHeight="1" x14ac:dyDescent="0.25">
      <c r="E224" s="67"/>
    </row>
    <row r="225" spans="5:5" ht="15.75" customHeight="1" x14ac:dyDescent="0.25">
      <c r="E225" s="67"/>
    </row>
    <row r="226" spans="5:5" ht="15.75" customHeight="1" x14ac:dyDescent="0.25">
      <c r="E226" s="67"/>
    </row>
    <row r="227" spans="5:5" ht="15.75" customHeight="1" x14ac:dyDescent="0.25">
      <c r="E227" s="67"/>
    </row>
    <row r="228" spans="5:5" ht="15.75" customHeight="1" x14ac:dyDescent="0.25">
      <c r="E228" s="67"/>
    </row>
    <row r="229" spans="5:5" ht="15.75" customHeight="1" x14ac:dyDescent="0.25">
      <c r="E229" s="67"/>
    </row>
    <row r="230" spans="5:5" ht="15.75" customHeight="1" x14ac:dyDescent="0.25">
      <c r="E230" s="67"/>
    </row>
    <row r="231" spans="5:5" ht="15.75" customHeight="1" x14ac:dyDescent="0.25">
      <c r="E231" s="67"/>
    </row>
    <row r="232" spans="5:5" ht="15.75" customHeight="1" x14ac:dyDescent="0.25">
      <c r="E232" s="67"/>
    </row>
    <row r="233" spans="5:5" ht="15.75" customHeight="1" x14ac:dyDescent="0.25">
      <c r="E233" s="67"/>
    </row>
    <row r="234" spans="5:5" ht="15.75" customHeight="1" x14ac:dyDescent="0.25">
      <c r="E234" s="67"/>
    </row>
    <row r="235" spans="5:5" ht="15.75" customHeight="1" x14ac:dyDescent="0.25">
      <c r="E235" s="67"/>
    </row>
    <row r="236" spans="5:5" ht="15.75" customHeight="1" x14ac:dyDescent="0.25">
      <c r="E236" s="67"/>
    </row>
    <row r="237" spans="5:5" ht="15.75" customHeight="1" x14ac:dyDescent="0.25">
      <c r="E237" s="67"/>
    </row>
    <row r="238" spans="5:5" ht="15.75" customHeight="1" x14ac:dyDescent="0.25">
      <c r="E238" s="67"/>
    </row>
    <row r="239" spans="5:5" ht="15.75" customHeight="1" x14ac:dyDescent="0.25">
      <c r="E239" s="67"/>
    </row>
    <row r="240" spans="5:5" ht="15.75" customHeight="1" x14ac:dyDescent="0.25">
      <c r="E240" s="67"/>
    </row>
    <row r="241" spans="5:5" ht="15.75" customHeight="1" x14ac:dyDescent="0.25">
      <c r="E241" s="67"/>
    </row>
    <row r="242" spans="5:5" ht="15.75" customHeight="1" x14ac:dyDescent="0.25">
      <c r="E242" s="67"/>
    </row>
    <row r="243" spans="5:5" ht="15.75" customHeight="1" x14ac:dyDescent="0.25">
      <c r="E243" s="67"/>
    </row>
    <row r="244" spans="5:5" ht="15.75" customHeight="1" x14ac:dyDescent="0.25">
      <c r="E244" s="67"/>
    </row>
    <row r="245" spans="5:5" ht="15.75" customHeight="1" x14ac:dyDescent="0.25">
      <c r="E245" s="67"/>
    </row>
    <row r="246" spans="5:5" ht="15.75" customHeight="1" x14ac:dyDescent="0.25">
      <c r="E246" s="67"/>
    </row>
    <row r="247" spans="5:5" ht="15.75" customHeight="1" x14ac:dyDescent="0.25">
      <c r="E247" s="67"/>
    </row>
    <row r="248" spans="5:5" ht="15.75" customHeight="1" x14ac:dyDescent="0.25">
      <c r="E248" s="67"/>
    </row>
    <row r="249" spans="5:5" ht="15.75" customHeight="1" x14ac:dyDescent="0.25">
      <c r="E249" s="67"/>
    </row>
    <row r="250" spans="5:5" ht="15.75" customHeight="1" x14ac:dyDescent="0.25">
      <c r="E250" s="67"/>
    </row>
    <row r="251" spans="5:5" ht="15.75" customHeight="1" x14ac:dyDescent="0.25">
      <c r="E251" s="67"/>
    </row>
    <row r="252" spans="5:5" ht="15.75" customHeight="1" x14ac:dyDescent="0.25">
      <c r="E252" s="67"/>
    </row>
    <row r="253" spans="5:5" ht="15.75" customHeight="1" x14ac:dyDescent="0.25">
      <c r="E253" s="67"/>
    </row>
    <row r="254" spans="5:5" ht="15.75" customHeight="1" x14ac:dyDescent="0.25">
      <c r="E254" s="67"/>
    </row>
    <row r="255" spans="5:5" ht="15.75" customHeight="1" x14ac:dyDescent="0.25">
      <c r="E255" s="67"/>
    </row>
    <row r="256" spans="5:5" ht="15.75" customHeight="1" x14ac:dyDescent="0.25">
      <c r="E256" s="67"/>
    </row>
    <row r="257" spans="5:5" ht="15.75" customHeight="1" x14ac:dyDescent="0.25">
      <c r="E257" s="67"/>
    </row>
    <row r="258" spans="5:5" ht="15.75" customHeight="1" x14ac:dyDescent="0.25">
      <c r="E258" s="67"/>
    </row>
    <row r="259" spans="5:5" ht="15.75" customHeight="1" x14ac:dyDescent="0.25">
      <c r="E259" s="67"/>
    </row>
    <row r="260" spans="5:5" ht="15.75" customHeight="1" x14ac:dyDescent="0.25">
      <c r="E260" s="67"/>
    </row>
    <row r="261" spans="5:5" ht="15.75" customHeight="1" x14ac:dyDescent="0.25">
      <c r="E261" s="67"/>
    </row>
    <row r="262" spans="5:5" ht="15.75" customHeight="1" x14ac:dyDescent="0.25">
      <c r="E262" s="67"/>
    </row>
    <row r="263" spans="5:5" ht="15.75" customHeight="1" x14ac:dyDescent="0.25">
      <c r="E263" s="67"/>
    </row>
    <row r="264" spans="5:5" ht="15.75" customHeight="1" x14ac:dyDescent="0.25">
      <c r="E264" s="67"/>
    </row>
    <row r="265" spans="5:5" ht="15.75" customHeight="1" x14ac:dyDescent="0.25">
      <c r="E265" s="67"/>
    </row>
    <row r="266" spans="5:5" ht="15.75" customHeight="1" x14ac:dyDescent="0.25">
      <c r="E266" s="67"/>
    </row>
    <row r="267" spans="5:5" ht="15.75" customHeight="1" x14ac:dyDescent="0.25">
      <c r="E267" s="67"/>
    </row>
    <row r="268" spans="5:5" ht="15.75" customHeight="1" x14ac:dyDescent="0.25">
      <c r="E268" s="67"/>
    </row>
    <row r="269" spans="5:5" ht="15.75" customHeight="1" x14ac:dyDescent="0.25">
      <c r="E269" s="67"/>
    </row>
    <row r="270" spans="5:5" ht="15.75" customHeight="1" x14ac:dyDescent="0.25">
      <c r="E270" s="67"/>
    </row>
    <row r="271" spans="5:5" ht="15.75" customHeight="1" x14ac:dyDescent="0.25">
      <c r="E271" s="67"/>
    </row>
    <row r="272" spans="5:5" ht="15.75" customHeight="1" x14ac:dyDescent="0.25">
      <c r="E272" s="67"/>
    </row>
    <row r="273" spans="5:5" ht="15.75" customHeight="1" x14ac:dyDescent="0.25">
      <c r="E273" s="67"/>
    </row>
    <row r="274" spans="5:5" ht="15.75" customHeight="1" x14ac:dyDescent="0.25">
      <c r="E274" s="67"/>
    </row>
    <row r="275" spans="5:5" ht="15.75" customHeight="1" x14ac:dyDescent="0.25">
      <c r="E275" s="67"/>
    </row>
    <row r="276" spans="5:5" ht="15.75" customHeight="1" x14ac:dyDescent="0.25">
      <c r="E276" s="67"/>
    </row>
    <row r="277" spans="5:5" ht="15.75" customHeight="1" x14ac:dyDescent="0.25">
      <c r="E277" s="67"/>
    </row>
    <row r="278" spans="5:5" ht="15.75" customHeight="1" x14ac:dyDescent="0.25">
      <c r="E278" s="67"/>
    </row>
    <row r="279" spans="5:5" ht="15.75" customHeight="1" x14ac:dyDescent="0.25">
      <c r="E279" s="67"/>
    </row>
    <row r="280" spans="5:5" ht="15.75" customHeight="1" x14ac:dyDescent="0.25">
      <c r="E280" s="67"/>
    </row>
    <row r="281" spans="5:5" ht="15.75" customHeight="1" x14ac:dyDescent="0.25">
      <c r="E281" s="67"/>
    </row>
    <row r="282" spans="5:5" ht="15.75" customHeight="1" x14ac:dyDescent="0.25">
      <c r="E282" s="67"/>
    </row>
    <row r="283" spans="5:5" ht="15.75" customHeight="1" x14ac:dyDescent="0.25">
      <c r="E283" s="67"/>
    </row>
    <row r="284" spans="5:5" ht="15.75" customHeight="1" x14ac:dyDescent="0.25">
      <c r="E284" s="67"/>
    </row>
    <row r="285" spans="5:5" ht="15.75" customHeight="1" x14ac:dyDescent="0.25">
      <c r="E285" s="67"/>
    </row>
    <row r="286" spans="5:5" ht="15.75" customHeight="1" x14ac:dyDescent="0.25">
      <c r="E286" s="67"/>
    </row>
    <row r="287" spans="5:5" ht="15.75" customHeight="1" x14ac:dyDescent="0.25">
      <c r="E287" s="67"/>
    </row>
    <row r="288" spans="5:5" ht="15.75" customHeight="1" x14ac:dyDescent="0.25">
      <c r="E288" s="67"/>
    </row>
    <row r="289" spans="5:5" ht="15.75" customHeight="1" x14ac:dyDescent="0.25">
      <c r="E289" s="67"/>
    </row>
    <row r="290" spans="5:5" ht="15.75" customHeight="1" x14ac:dyDescent="0.25">
      <c r="E290" s="67"/>
    </row>
    <row r="291" spans="5:5" ht="15.75" customHeight="1" x14ac:dyDescent="0.25">
      <c r="E291" s="67"/>
    </row>
    <row r="292" spans="5:5" ht="15.75" customHeight="1" x14ac:dyDescent="0.25">
      <c r="E292" s="67"/>
    </row>
    <row r="293" spans="5:5" ht="15.75" customHeight="1" x14ac:dyDescent="0.25">
      <c r="E293" s="67"/>
    </row>
    <row r="294" spans="5:5" ht="15.75" customHeight="1" x14ac:dyDescent="0.25">
      <c r="E294" s="67"/>
    </row>
    <row r="295" spans="5:5" ht="15.75" customHeight="1" x14ac:dyDescent="0.25">
      <c r="E295" s="67"/>
    </row>
    <row r="296" spans="5:5" ht="15.75" customHeight="1" x14ac:dyDescent="0.25">
      <c r="E296" s="67"/>
    </row>
    <row r="297" spans="5:5" ht="15.75" customHeight="1" x14ac:dyDescent="0.25">
      <c r="E297" s="67"/>
    </row>
    <row r="298" spans="5:5" ht="15.75" customHeight="1" x14ac:dyDescent="0.25">
      <c r="E298" s="67"/>
    </row>
    <row r="299" spans="5:5" ht="15.75" customHeight="1" x14ac:dyDescent="0.25">
      <c r="E299" s="67"/>
    </row>
    <row r="300" spans="5:5" ht="15.75" customHeight="1" x14ac:dyDescent="0.25">
      <c r="E300" s="67"/>
    </row>
    <row r="301" spans="5:5" ht="15.75" customHeight="1" x14ac:dyDescent="0.25">
      <c r="E301" s="67"/>
    </row>
    <row r="302" spans="5:5" ht="15.75" customHeight="1" x14ac:dyDescent="0.25">
      <c r="E302" s="67"/>
    </row>
    <row r="303" spans="5:5" ht="15.75" customHeight="1" x14ac:dyDescent="0.25">
      <c r="E303" s="67"/>
    </row>
    <row r="304" spans="5:5" ht="15.75" customHeight="1" x14ac:dyDescent="0.25">
      <c r="E304" s="67"/>
    </row>
    <row r="305" spans="5:5" ht="15.75" customHeight="1" x14ac:dyDescent="0.25">
      <c r="E305" s="67"/>
    </row>
    <row r="306" spans="5:5" ht="15.75" customHeight="1" x14ac:dyDescent="0.25">
      <c r="E306" s="67"/>
    </row>
    <row r="307" spans="5:5" ht="15.75" customHeight="1" x14ac:dyDescent="0.25">
      <c r="E307" s="67"/>
    </row>
    <row r="308" spans="5:5" ht="15.75" customHeight="1" x14ac:dyDescent="0.25">
      <c r="E308" s="67"/>
    </row>
    <row r="309" spans="5:5" ht="15.75" customHeight="1" x14ac:dyDescent="0.25">
      <c r="E309" s="67"/>
    </row>
    <row r="310" spans="5:5" ht="15.75" customHeight="1" x14ac:dyDescent="0.25">
      <c r="E310" s="67"/>
    </row>
    <row r="311" spans="5:5" ht="15.75" customHeight="1" x14ac:dyDescent="0.25">
      <c r="E311" s="67"/>
    </row>
    <row r="312" spans="5:5" ht="15.75" customHeight="1" x14ac:dyDescent="0.25">
      <c r="E312" s="67"/>
    </row>
    <row r="313" spans="5:5" ht="15.75" customHeight="1" x14ac:dyDescent="0.25">
      <c r="E313" s="67"/>
    </row>
    <row r="314" spans="5:5" ht="15.75" customHeight="1" x14ac:dyDescent="0.25">
      <c r="E314" s="67"/>
    </row>
    <row r="315" spans="5:5" ht="15.75" customHeight="1" x14ac:dyDescent="0.25">
      <c r="E315" s="67"/>
    </row>
    <row r="316" spans="5:5" ht="15.75" customHeight="1" x14ac:dyDescent="0.25">
      <c r="E316" s="67"/>
    </row>
    <row r="317" spans="5:5" ht="15.75" customHeight="1" x14ac:dyDescent="0.25">
      <c r="E317" s="67"/>
    </row>
    <row r="318" spans="5:5" ht="15.75" customHeight="1" x14ac:dyDescent="0.25">
      <c r="E318" s="67"/>
    </row>
    <row r="319" spans="5:5" ht="15.75" customHeight="1" x14ac:dyDescent="0.25">
      <c r="E319" s="67"/>
    </row>
    <row r="320" spans="5:5" ht="15.75" customHeight="1" x14ac:dyDescent="0.25">
      <c r="E320" s="67"/>
    </row>
    <row r="321" spans="5:5" ht="15.75" customHeight="1" x14ac:dyDescent="0.25">
      <c r="E321" s="67"/>
    </row>
    <row r="322" spans="5:5" ht="15.75" customHeight="1" x14ac:dyDescent="0.25">
      <c r="E322" s="67"/>
    </row>
    <row r="323" spans="5:5" ht="15.75" customHeight="1" x14ac:dyDescent="0.25">
      <c r="E323" s="67"/>
    </row>
    <row r="324" spans="5:5" ht="15.75" customHeight="1" x14ac:dyDescent="0.25">
      <c r="E324" s="67"/>
    </row>
    <row r="325" spans="5:5" ht="15.75" customHeight="1" x14ac:dyDescent="0.25">
      <c r="E325" s="67"/>
    </row>
    <row r="326" spans="5:5" ht="15.75" customHeight="1" x14ac:dyDescent="0.25">
      <c r="E326" s="67"/>
    </row>
    <row r="327" spans="5:5" ht="15.75" customHeight="1" x14ac:dyDescent="0.25">
      <c r="E327" s="67"/>
    </row>
    <row r="328" spans="5:5" ht="15.75" customHeight="1" x14ac:dyDescent="0.25">
      <c r="E328" s="67"/>
    </row>
    <row r="329" spans="5:5" ht="15.75" customHeight="1" x14ac:dyDescent="0.25">
      <c r="E329" s="67"/>
    </row>
    <row r="330" spans="5:5" ht="15.75" customHeight="1" x14ac:dyDescent="0.25">
      <c r="E330" s="67"/>
    </row>
    <row r="331" spans="5:5" ht="15.75" customHeight="1" x14ac:dyDescent="0.25">
      <c r="E331" s="67"/>
    </row>
    <row r="332" spans="5:5" ht="15.75" customHeight="1" x14ac:dyDescent="0.25">
      <c r="E332" s="67"/>
    </row>
    <row r="333" spans="5:5" ht="15.75" customHeight="1" x14ac:dyDescent="0.25">
      <c r="E333" s="67"/>
    </row>
    <row r="334" spans="5:5" ht="15.75" customHeight="1" x14ac:dyDescent="0.25">
      <c r="E334" s="67"/>
    </row>
    <row r="335" spans="5:5" ht="15.75" customHeight="1" x14ac:dyDescent="0.25">
      <c r="E335" s="67"/>
    </row>
    <row r="336" spans="5:5" ht="15.75" customHeight="1" x14ac:dyDescent="0.25">
      <c r="E336" s="67"/>
    </row>
    <row r="337" spans="5:5" ht="15.75" customHeight="1" x14ac:dyDescent="0.25">
      <c r="E337" s="67"/>
    </row>
    <row r="338" spans="5:5" ht="15.75" customHeight="1" x14ac:dyDescent="0.25">
      <c r="E338" s="67"/>
    </row>
    <row r="339" spans="5:5" ht="15.75" customHeight="1" x14ac:dyDescent="0.25">
      <c r="E339" s="67"/>
    </row>
    <row r="340" spans="5:5" ht="15.75" customHeight="1" x14ac:dyDescent="0.25">
      <c r="E340" s="67"/>
    </row>
    <row r="341" spans="5:5" ht="15.75" customHeight="1" x14ac:dyDescent="0.25">
      <c r="E341" s="67"/>
    </row>
    <row r="342" spans="5:5" ht="15.75" customHeight="1" x14ac:dyDescent="0.25">
      <c r="E342" s="67"/>
    </row>
    <row r="343" spans="5:5" ht="15.75" customHeight="1" x14ac:dyDescent="0.25">
      <c r="E343" s="67"/>
    </row>
    <row r="344" spans="5:5" ht="15.75" customHeight="1" x14ac:dyDescent="0.25">
      <c r="E344" s="67"/>
    </row>
    <row r="345" spans="5:5" ht="15.75" customHeight="1" x14ac:dyDescent="0.25">
      <c r="E345" s="67"/>
    </row>
    <row r="346" spans="5:5" ht="15.75" customHeight="1" x14ac:dyDescent="0.25">
      <c r="E346" s="67"/>
    </row>
    <row r="347" spans="5:5" ht="15.75" customHeight="1" x14ac:dyDescent="0.25">
      <c r="E347" s="67"/>
    </row>
    <row r="348" spans="5:5" ht="15.75" customHeight="1" x14ac:dyDescent="0.25">
      <c r="E348" s="67"/>
    </row>
    <row r="349" spans="5:5" ht="15.75" customHeight="1" x14ac:dyDescent="0.25">
      <c r="E349" s="67"/>
    </row>
    <row r="350" spans="5:5" ht="15.75" customHeight="1" x14ac:dyDescent="0.25">
      <c r="E350" s="67"/>
    </row>
    <row r="351" spans="5:5" ht="15.75" customHeight="1" x14ac:dyDescent="0.25">
      <c r="E351" s="67"/>
    </row>
    <row r="352" spans="5:5" ht="15.75" customHeight="1" x14ac:dyDescent="0.25">
      <c r="E352" s="67"/>
    </row>
    <row r="353" spans="5:5" ht="15.75" customHeight="1" x14ac:dyDescent="0.25">
      <c r="E353" s="67"/>
    </row>
    <row r="354" spans="5:5" ht="15.75" customHeight="1" x14ac:dyDescent="0.25">
      <c r="E354" s="67"/>
    </row>
    <row r="355" spans="5:5" ht="15.75" customHeight="1" x14ac:dyDescent="0.25">
      <c r="E355" s="67"/>
    </row>
    <row r="356" spans="5:5" ht="15.75" customHeight="1" x14ac:dyDescent="0.25">
      <c r="E356" s="67"/>
    </row>
    <row r="357" spans="5:5" ht="15.75" customHeight="1" x14ac:dyDescent="0.25">
      <c r="E357" s="67"/>
    </row>
    <row r="358" spans="5:5" ht="15.75" customHeight="1" x14ac:dyDescent="0.25">
      <c r="E358" s="67"/>
    </row>
    <row r="359" spans="5:5" ht="15.75" customHeight="1" x14ac:dyDescent="0.25">
      <c r="E359" s="67"/>
    </row>
    <row r="360" spans="5:5" ht="15.75" customHeight="1" x14ac:dyDescent="0.25">
      <c r="E360" s="67"/>
    </row>
    <row r="361" spans="5:5" ht="15.75" customHeight="1" x14ac:dyDescent="0.25">
      <c r="E361" s="67"/>
    </row>
    <row r="362" spans="5:5" ht="15.75" customHeight="1" x14ac:dyDescent="0.25">
      <c r="E362" s="67"/>
    </row>
    <row r="363" spans="5:5" ht="15.75" customHeight="1" x14ac:dyDescent="0.25">
      <c r="E363" s="67"/>
    </row>
    <row r="364" spans="5:5" ht="15.75" customHeight="1" x14ac:dyDescent="0.25">
      <c r="E364" s="67"/>
    </row>
    <row r="365" spans="5:5" ht="15.75" customHeight="1" x14ac:dyDescent="0.25">
      <c r="E365" s="67"/>
    </row>
    <row r="366" spans="5:5" ht="15.75" customHeight="1" x14ac:dyDescent="0.25">
      <c r="E366" s="67"/>
    </row>
    <row r="367" spans="5:5" ht="15.75" customHeight="1" x14ac:dyDescent="0.25">
      <c r="E367" s="67"/>
    </row>
    <row r="368" spans="5:5" ht="15.75" customHeight="1" x14ac:dyDescent="0.25">
      <c r="E368" s="67"/>
    </row>
    <row r="369" spans="5:5" ht="15.75" customHeight="1" x14ac:dyDescent="0.25">
      <c r="E369" s="67"/>
    </row>
    <row r="370" spans="5:5" ht="15.75" customHeight="1" x14ac:dyDescent="0.25">
      <c r="E370" s="67"/>
    </row>
    <row r="371" spans="5:5" ht="15.75" customHeight="1" x14ac:dyDescent="0.25">
      <c r="E371" s="67"/>
    </row>
    <row r="372" spans="5:5" ht="15.75" customHeight="1" x14ac:dyDescent="0.25">
      <c r="E372" s="67"/>
    </row>
    <row r="373" spans="5:5" ht="15.75" customHeight="1" x14ac:dyDescent="0.25">
      <c r="E373" s="67"/>
    </row>
    <row r="374" spans="5:5" ht="15.75" customHeight="1" x14ac:dyDescent="0.25">
      <c r="E374" s="67"/>
    </row>
    <row r="375" spans="5:5" ht="15.75" customHeight="1" x14ac:dyDescent="0.25">
      <c r="E375" s="67"/>
    </row>
    <row r="376" spans="5:5" ht="15.75" customHeight="1" x14ac:dyDescent="0.25">
      <c r="E376" s="67"/>
    </row>
    <row r="377" spans="5:5" ht="15.75" customHeight="1" x14ac:dyDescent="0.25">
      <c r="E377" s="67"/>
    </row>
    <row r="378" spans="5:5" ht="15.75" customHeight="1" x14ac:dyDescent="0.25">
      <c r="E378" s="67"/>
    </row>
    <row r="379" spans="5:5" ht="15.75" customHeight="1" x14ac:dyDescent="0.25">
      <c r="E379" s="67"/>
    </row>
    <row r="380" spans="5:5" ht="15.75" customHeight="1" x14ac:dyDescent="0.25">
      <c r="E380" s="67"/>
    </row>
    <row r="381" spans="5:5" ht="15.75" customHeight="1" x14ac:dyDescent="0.25">
      <c r="E381" s="67"/>
    </row>
    <row r="382" spans="5:5" ht="15.75" customHeight="1" x14ac:dyDescent="0.25">
      <c r="E382" s="67"/>
    </row>
    <row r="383" spans="5:5" ht="15.75" customHeight="1" x14ac:dyDescent="0.25">
      <c r="E383" s="67"/>
    </row>
    <row r="384" spans="5:5" ht="15.75" customHeight="1" x14ac:dyDescent="0.25">
      <c r="E384" s="67"/>
    </row>
    <row r="385" spans="5:5" ht="15.75" customHeight="1" x14ac:dyDescent="0.25">
      <c r="E385" s="67"/>
    </row>
    <row r="386" spans="5:5" ht="15.75" customHeight="1" x14ac:dyDescent="0.25">
      <c r="E386" s="67"/>
    </row>
    <row r="387" spans="5:5" ht="15.75" customHeight="1" x14ac:dyDescent="0.25">
      <c r="E387" s="67"/>
    </row>
    <row r="388" spans="5:5" ht="15.75" customHeight="1" x14ac:dyDescent="0.25">
      <c r="E388" s="67"/>
    </row>
    <row r="389" spans="5:5" ht="15.75" customHeight="1" x14ac:dyDescent="0.25">
      <c r="E389" s="67"/>
    </row>
    <row r="390" spans="5:5" ht="15.75" customHeight="1" x14ac:dyDescent="0.25">
      <c r="E390" s="67"/>
    </row>
    <row r="391" spans="5:5" ht="15.75" customHeight="1" x14ac:dyDescent="0.25">
      <c r="E391" s="67"/>
    </row>
    <row r="392" spans="5:5" ht="15.75" customHeight="1" x14ac:dyDescent="0.25">
      <c r="E392" s="67"/>
    </row>
    <row r="393" spans="5:5" ht="15.75" customHeight="1" x14ac:dyDescent="0.25">
      <c r="E393" s="67"/>
    </row>
    <row r="394" spans="5:5" ht="15.75" customHeight="1" x14ac:dyDescent="0.25">
      <c r="E394" s="67"/>
    </row>
    <row r="395" spans="5:5" ht="15.75" customHeight="1" x14ac:dyDescent="0.25">
      <c r="E395" s="67"/>
    </row>
    <row r="396" spans="5:5" ht="15.75" customHeight="1" x14ac:dyDescent="0.25">
      <c r="E396" s="67"/>
    </row>
    <row r="397" spans="5:5" ht="15.75" customHeight="1" x14ac:dyDescent="0.25">
      <c r="E397" s="67"/>
    </row>
    <row r="398" spans="5:5" ht="15.75" customHeight="1" x14ac:dyDescent="0.25">
      <c r="E398" s="67"/>
    </row>
    <row r="399" spans="5:5" ht="15.75" customHeight="1" x14ac:dyDescent="0.25">
      <c r="E399" s="67"/>
    </row>
    <row r="400" spans="5:5" ht="15.75" customHeight="1" x14ac:dyDescent="0.25">
      <c r="E400" s="67"/>
    </row>
    <row r="401" spans="5:5" ht="15.75" customHeight="1" x14ac:dyDescent="0.25">
      <c r="E401" s="67"/>
    </row>
    <row r="402" spans="5:5" ht="15.75" customHeight="1" x14ac:dyDescent="0.25">
      <c r="E402" s="67"/>
    </row>
    <row r="403" spans="5:5" ht="15.75" customHeight="1" x14ac:dyDescent="0.25">
      <c r="E403" s="67"/>
    </row>
    <row r="404" spans="5:5" ht="15.75" customHeight="1" x14ac:dyDescent="0.25">
      <c r="E404" s="67"/>
    </row>
    <row r="405" spans="5:5" ht="15.75" customHeight="1" x14ac:dyDescent="0.25">
      <c r="E405" s="67"/>
    </row>
    <row r="406" spans="5:5" ht="15.75" customHeight="1" x14ac:dyDescent="0.25">
      <c r="E406" s="67"/>
    </row>
    <row r="407" spans="5:5" ht="15.75" customHeight="1" x14ac:dyDescent="0.25">
      <c r="E407" s="67"/>
    </row>
    <row r="408" spans="5:5" ht="15.75" customHeight="1" x14ac:dyDescent="0.25">
      <c r="E408" s="67"/>
    </row>
    <row r="409" spans="5:5" ht="15.75" customHeight="1" x14ac:dyDescent="0.25">
      <c r="E409" s="67"/>
    </row>
    <row r="410" spans="5:5" ht="15.75" customHeight="1" x14ac:dyDescent="0.25">
      <c r="E410" s="67"/>
    </row>
    <row r="411" spans="5:5" ht="15.75" customHeight="1" x14ac:dyDescent="0.25">
      <c r="E411" s="67"/>
    </row>
    <row r="412" spans="5:5" ht="15.75" customHeight="1" x14ac:dyDescent="0.25">
      <c r="E412" s="67"/>
    </row>
    <row r="413" spans="5:5" ht="15.75" customHeight="1" x14ac:dyDescent="0.25">
      <c r="E413" s="67"/>
    </row>
    <row r="414" spans="5:5" ht="15.75" customHeight="1" x14ac:dyDescent="0.25">
      <c r="E414" s="67"/>
    </row>
    <row r="415" spans="5:5" ht="15.75" customHeight="1" x14ac:dyDescent="0.25">
      <c r="E415" s="67"/>
    </row>
    <row r="416" spans="5:5" ht="15.75" customHeight="1" x14ac:dyDescent="0.25">
      <c r="E416" s="67"/>
    </row>
    <row r="417" spans="5:5" ht="15.75" customHeight="1" x14ac:dyDescent="0.25">
      <c r="E417" s="67"/>
    </row>
    <row r="418" spans="5:5" ht="15.75" customHeight="1" x14ac:dyDescent="0.25">
      <c r="E418" s="67"/>
    </row>
    <row r="419" spans="5:5" ht="15.75" customHeight="1" x14ac:dyDescent="0.25">
      <c r="E419" s="67"/>
    </row>
    <row r="420" spans="5:5" ht="15.75" customHeight="1" x14ac:dyDescent="0.25">
      <c r="E420" s="67"/>
    </row>
    <row r="421" spans="5:5" ht="15.75" customHeight="1" x14ac:dyDescent="0.25">
      <c r="E421" s="67"/>
    </row>
    <row r="422" spans="5:5" ht="15.75" customHeight="1" x14ac:dyDescent="0.25">
      <c r="E422" s="67"/>
    </row>
    <row r="423" spans="5:5" ht="15.75" customHeight="1" x14ac:dyDescent="0.25">
      <c r="E423" s="67"/>
    </row>
    <row r="424" spans="5:5" ht="15.75" customHeight="1" x14ac:dyDescent="0.25">
      <c r="E424" s="67"/>
    </row>
    <row r="425" spans="5:5" ht="15.75" customHeight="1" x14ac:dyDescent="0.25">
      <c r="E425" s="67"/>
    </row>
    <row r="426" spans="5:5" ht="15.75" customHeight="1" x14ac:dyDescent="0.25">
      <c r="E426" s="67"/>
    </row>
    <row r="427" spans="5:5" ht="15.75" customHeight="1" x14ac:dyDescent="0.25">
      <c r="E427" s="67"/>
    </row>
    <row r="428" spans="5:5" ht="15.75" customHeight="1" x14ac:dyDescent="0.25">
      <c r="E428" s="67"/>
    </row>
    <row r="429" spans="5:5" ht="15.75" customHeight="1" x14ac:dyDescent="0.25">
      <c r="E429" s="67"/>
    </row>
    <row r="430" spans="5:5" ht="15.75" customHeight="1" x14ac:dyDescent="0.25">
      <c r="E430" s="67"/>
    </row>
    <row r="431" spans="5:5" ht="15.75" customHeight="1" x14ac:dyDescent="0.25">
      <c r="E431" s="67"/>
    </row>
    <row r="432" spans="5:5" ht="15.75" customHeight="1" x14ac:dyDescent="0.25">
      <c r="E432" s="67"/>
    </row>
    <row r="433" spans="5:5" ht="15.75" customHeight="1" x14ac:dyDescent="0.25">
      <c r="E433" s="67"/>
    </row>
    <row r="434" spans="5:5" ht="15.75" customHeight="1" x14ac:dyDescent="0.25">
      <c r="E434" s="67"/>
    </row>
    <row r="435" spans="5:5" ht="15.75" customHeight="1" x14ac:dyDescent="0.25">
      <c r="E435" s="67"/>
    </row>
    <row r="436" spans="5:5" ht="15.75" customHeight="1" x14ac:dyDescent="0.25">
      <c r="E436" s="67"/>
    </row>
    <row r="437" spans="5:5" ht="15.75" customHeight="1" x14ac:dyDescent="0.25">
      <c r="E437" s="67"/>
    </row>
    <row r="438" spans="5:5" ht="15.75" customHeight="1" x14ac:dyDescent="0.25">
      <c r="E438" s="67"/>
    </row>
    <row r="439" spans="5:5" ht="15.75" customHeight="1" x14ac:dyDescent="0.25">
      <c r="E439" s="67"/>
    </row>
    <row r="440" spans="5:5" ht="15.75" customHeight="1" x14ac:dyDescent="0.25">
      <c r="E440" s="67"/>
    </row>
    <row r="441" spans="5:5" ht="15.75" customHeight="1" x14ac:dyDescent="0.25">
      <c r="E441" s="67"/>
    </row>
    <row r="442" spans="5:5" ht="15.75" customHeight="1" x14ac:dyDescent="0.25">
      <c r="E442" s="67"/>
    </row>
    <row r="443" spans="5:5" ht="15.75" customHeight="1" x14ac:dyDescent="0.25">
      <c r="E443" s="67"/>
    </row>
    <row r="444" spans="5:5" ht="15.75" customHeight="1" x14ac:dyDescent="0.25">
      <c r="E444" s="67"/>
    </row>
    <row r="445" spans="5:5" ht="15.75" customHeight="1" x14ac:dyDescent="0.25">
      <c r="E445" s="67"/>
    </row>
    <row r="446" spans="5:5" ht="15.75" customHeight="1" x14ac:dyDescent="0.25">
      <c r="E446" s="67"/>
    </row>
    <row r="447" spans="5:5" ht="15.75" customHeight="1" x14ac:dyDescent="0.25">
      <c r="E447" s="67"/>
    </row>
    <row r="448" spans="5:5" ht="15.75" customHeight="1" x14ac:dyDescent="0.25">
      <c r="E448" s="67"/>
    </row>
    <row r="449" spans="5:5" ht="15.75" customHeight="1" x14ac:dyDescent="0.25">
      <c r="E449" s="67"/>
    </row>
    <row r="450" spans="5:5" ht="15.75" customHeight="1" x14ac:dyDescent="0.25">
      <c r="E450" s="67"/>
    </row>
    <row r="451" spans="5:5" ht="15.75" customHeight="1" x14ac:dyDescent="0.25">
      <c r="E451" s="67"/>
    </row>
    <row r="452" spans="5:5" ht="15.75" customHeight="1" x14ac:dyDescent="0.25">
      <c r="E452" s="67"/>
    </row>
    <row r="453" spans="5:5" ht="15.75" customHeight="1" x14ac:dyDescent="0.25">
      <c r="E453" s="67"/>
    </row>
    <row r="454" spans="5:5" ht="15.75" customHeight="1" x14ac:dyDescent="0.25">
      <c r="E454" s="67"/>
    </row>
    <row r="455" spans="5:5" ht="15.75" customHeight="1" x14ac:dyDescent="0.25">
      <c r="E455" s="67"/>
    </row>
    <row r="456" spans="5:5" ht="15.75" customHeight="1" x14ac:dyDescent="0.25">
      <c r="E456" s="67"/>
    </row>
    <row r="457" spans="5:5" ht="15.75" customHeight="1" x14ac:dyDescent="0.25">
      <c r="E457" s="67"/>
    </row>
    <row r="458" spans="5:5" ht="15.75" customHeight="1" x14ac:dyDescent="0.25">
      <c r="E458" s="67"/>
    </row>
    <row r="459" spans="5:5" ht="15.75" customHeight="1" x14ac:dyDescent="0.25">
      <c r="E459" s="67"/>
    </row>
    <row r="460" spans="5:5" ht="15.75" customHeight="1" x14ac:dyDescent="0.25">
      <c r="E460" s="67"/>
    </row>
    <row r="461" spans="5:5" ht="15.75" customHeight="1" x14ac:dyDescent="0.25">
      <c r="E461" s="67"/>
    </row>
    <row r="462" spans="5:5" ht="15.75" customHeight="1" x14ac:dyDescent="0.25">
      <c r="E462" s="67"/>
    </row>
    <row r="463" spans="5:5" ht="15.75" customHeight="1" x14ac:dyDescent="0.25">
      <c r="E463" s="67"/>
    </row>
    <row r="464" spans="5:5" ht="15.75" customHeight="1" x14ac:dyDescent="0.25">
      <c r="E464" s="67"/>
    </row>
    <row r="465" spans="5:5" ht="15.75" customHeight="1" x14ac:dyDescent="0.25">
      <c r="E465" s="67"/>
    </row>
    <row r="466" spans="5:5" ht="15.75" customHeight="1" x14ac:dyDescent="0.25">
      <c r="E466" s="67"/>
    </row>
    <row r="467" spans="5:5" ht="15.75" customHeight="1" x14ac:dyDescent="0.25">
      <c r="E467" s="67"/>
    </row>
    <row r="468" spans="5:5" ht="15.75" customHeight="1" x14ac:dyDescent="0.25">
      <c r="E468" s="67"/>
    </row>
    <row r="469" spans="5:5" ht="15.75" customHeight="1" x14ac:dyDescent="0.25">
      <c r="E469" s="67"/>
    </row>
    <row r="470" spans="5:5" ht="15.75" customHeight="1" x14ac:dyDescent="0.25">
      <c r="E470" s="67"/>
    </row>
    <row r="471" spans="5:5" ht="15.75" customHeight="1" x14ac:dyDescent="0.25">
      <c r="E471" s="67"/>
    </row>
    <row r="472" spans="5:5" ht="15.75" customHeight="1" x14ac:dyDescent="0.25">
      <c r="E472" s="67"/>
    </row>
    <row r="473" spans="5:5" ht="15.75" customHeight="1" x14ac:dyDescent="0.25">
      <c r="E473" s="67"/>
    </row>
    <row r="474" spans="5:5" ht="15.75" customHeight="1" x14ac:dyDescent="0.25">
      <c r="E474" s="67"/>
    </row>
    <row r="475" spans="5:5" ht="15.75" customHeight="1" x14ac:dyDescent="0.25">
      <c r="E475" s="67"/>
    </row>
    <row r="476" spans="5:5" ht="15.75" customHeight="1" x14ac:dyDescent="0.25">
      <c r="E476" s="67"/>
    </row>
    <row r="477" spans="5:5" ht="15.75" customHeight="1" x14ac:dyDescent="0.25">
      <c r="E477" s="67"/>
    </row>
    <row r="478" spans="5:5" ht="15.75" customHeight="1" x14ac:dyDescent="0.25">
      <c r="E478" s="67"/>
    </row>
    <row r="479" spans="5:5" ht="15.75" customHeight="1" x14ac:dyDescent="0.25">
      <c r="E479" s="67"/>
    </row>
    <row r="480" spans="5:5" ht="15.75" customHeight="1" x14ac:dyDescent="0.25">
      <c r="E480" s="67"/>
    </row>
    <row r="481" spans="5:5" ht="15.75" customHeight="1" x14ac:dyDescent="0.25">
      <c r="E481" s="67"/>
    </row>
    <row r="482" spans="5:5" ht="15.75" customHeight="1" x14ac:dyDescent="0.25">
      <c r="E482" s="67"/>
    </row>
    <row r="483" spans="5:5" ht="15.75" customHeight="1" x14ac:dyDescent="0.25">
      <c r="E483" s="67"/>
    </row>
    <row r="484" spans="5:5" ht="15.75" customHeight="1" x14ac:dyDescent="0.25">
      <c r="E484" s="67"/>
    </row>
    <row r="485" spans="5:5" ht="15.75" customHeight="1" x14ac:dyDescent="0.25">
      <c r="E485" s="67"/>
    </row>
    <row r="486" spans="5:5" ht="15.75" customHeight="1" x14ac:dyDescent="0.25">
      <c r="E486" s="67"/>
    </row>
    <row r="487" spans="5:5" ht="15.75" customHeight="1" x14ac:dyDescent="0.25">
      <c r="E487" s="67"/>
    </row>
    <row r="488" spans="5:5" ht="15.75" customHeight="1" x14ac:dyDescent="0.25">
      <c r="E488" s="67"/>
    </row>
    <row r="489" spans="5:5" ht="15.75" customHeight="1" x14ac:dyDescent="0.25">
      <c r="E489" s="67"/>
    </row>
    <row r="490" spans="5:5" ht="15.75" customHeight="1" x14ac:dyDescent="0.25">
      <c r="E490" s="67"/>
    </row>
    <row r="491" spans="5:5" ht="15.75" customHeight="1" x14ac:dyDescent="0.25">
      <c r="E491" s="67"/>
    </row>
    <row r="492" spans="5:5" ht="15.75" customHeight="1" x14ac:dyDescent="0.25">
      <c r="E492" s="67"/>
    </row>
    <row r="493" spans="5:5" ht="15.75" customHeight="1" x14ac:dyDescent="0.25">
      <c r="E493" s="67"/>
    </row>
    <row r="494" spans="5:5" ht="15.75" customHeight="1" x14ac:dyDescent="0.25">
      <c r="E494" s="67"/>
    </row>
    <row r="495" spans="5:5" ht="15.75" customHeight="1" x14ac:dyDescent="0.25">
      <c r="E495" s="67"/>
    </row>
    <row r="496" spans="5:5" ht="15.75" customHeight="1" x14ac:dyDescent="0.25">
      <c r="E496" s="67"/>
    </row>
    <row r="497" spans="5:5" ht="15.75" customHeight="1" x14ac:dyDescent="0.25">
      <c r="E497" s="67"/>
    </row>
    <row r="498" spans="5:5" ht="15.75" customHeight="1" x14ac:dyDescent="0.25">
      <c r="E498" s="67"/>
    </row>
    <row r="499" spans="5:5" ht="15.75" customHeight="1" x14ac:dyDescent="0.25">
      <c r="E499" s="67"/>
    </row>
    <row r="500" spans="5:5" ht="15.75" customHeight="1" x14ac:dyDescent="0.25">
      <c r="E500" s="67"/>
    </row>
    <row r="501" spans="5:5" ht="15.75" customHeight="1" x14ac:dyDescent="0.25">
      <c r="E501" s="67"/>
    </row>
    <row r="502" spans="5:5" ht="15.75" customHeight="1" x14ac:dyDescent="0.25">
      <c r="E502" s="67"/>
    </row>
    <row r="503" spans="5:5" ht="15.75" customHeight="1" x14ac:dyDescent="0.25">
      <c r="E503" s="67"/>
    </row>
    <row r="504" spans="5:5" ht="15.75" customHeight="1" x14ac:dyDescent="0.25">
      <c r="E504" s="67"/>
    </row>
    <row r="505" spans="5:5" ht="15.75" customHeight="1" x14ac:dyDescent="0.25">
      <c r="E505" s="67"/>
    </row>
    <row r="506" spans="5:5" ht="15.75" customHeight="1" x14ac:dyDescent="0.25">
      <c r="E506" s="67"/>
    </row>
    <row r="507" spans="5:5" ht="15.75" customHeight="1" x14ac:dyDescent="0.25">
      <c r="E507" s="67"/>
    </row>
    <row r="508" spans="5:5" ht="15.75" customHeight="1" x14ac:dyDescent="0.25">
      <c r="E508" s="67"/>
    </row>
    <row r="509" spans="5:5" ht="15.75" customHeight="1" x14ac:dyDescent="0.25">
      <c r="E509" s="67"/>
    </row>
    <row r="510" spans="5:5" ht="15.75" customHeight="1" x14ac:dyDescent="0.25">
      <c r="E510" s="67"/>
    </row>
    <row r="511" spans="5:5" ht="15.75" customHeight="1" x14ac:dyDescent="0.25">
      <c r="E511" s="67"/>
    </row>
    <row r="512" spans="5:5" ht="15.75" customHeight="1" x14ac:dyDescent="0.25">
      <c r="E512" s="67"/>
    </row>
    <row r="513" spans="5:5" ht="15.75" customHeight="1" x14ac:dyDescent="0.25">
      <c r="E513" s="67"/>
    </row>
    <row r="514" spans="5:5" ht="15.75" customHeight="1" x14ac:dyDescent="0.25">
      <c r="E514" s="67"/>
    </row>
    <row r="515" spans="5:5" ht="15.75" customHeight="1" x14ac:dyDescent="0.25">
      <c r="E515" s="67"/>
    </row>
    <row r="516" spans="5:5" ht="15.75" customHeight="1" x14ac:dyDescent="0.25">
      <c r="E516" s="67"/>
    </row>
    <row r="517" spans="5:5" ht="15.75" customHeight="1" x14ac:dyDescent="0.25">
      <c r="E517" s="67"/>
    </row>
    <row r="518" spans="5:5" ht="15.75" customHeight="1" x14ac:dyDescent="0.25">
      <c r="E518" s="67"/>
    </row>
    <row r="519" spans="5:5" ht="15.75" customHeight="1" x14ac:dyDescent="0.25">
      <c r="E519" s="67"/>
    </row>
    <row r="520" spans="5:5" ht="15.75" customHeight="1" x14ac:dyDescent="0.25">
      <c r="E520" s="67"/>
    </row>
    <row r="521" spans="5:5" ht="15.75" customHeight="1" x14ac:dyDescent="0.25">
      <c r="E521" s="67"/>
    </row>
    <row r="522" spans="5:5" ht="15.75" customHeight="1" x14ac:dyDescent="0.25">
      <c r="E522" s="67"/>
    </row>
    <row r="523" spans="5:5" ht="15.75" customHeight="1" x14ac:dyDescent="0.25">
      <c r="E523" s="67"/>
    </row>
    <row r="524" spans="5:5" ht="15.75" customHeight="1" x14ac:dyDescent="0.25">
      <c r="E524" s="67"/>
    </row>
    <row r="525" spans="5:5" ht="15.75" customHeight="1" x14ac:dyDescent="0.25">
      <c r="E525" s="67"/>
    </row>
    <row r="526" spans="5:5" ht="15.75" customHeight="1" x14ac:dyDescent="0.25">
      <c r="E526" s="67"/>
    </row>
    <row r="527" spans="5:5" ht="15.75" customHeight="1" x14ac:dyDescent="0.25">
      <c r="E527" s="67"/>
    </row>
    <row r="528" spans="5:5" ht="15.75" customHeight="1" x14ac:dyDescent="0.25">
      <c r="E528" s="67"/>
    </row>
    <row r="529" spans="5:5" ht="15.75" customHeight="1" x14ac:dyDescent="0.25">
      <c r="E529" s="67"/>
    </row>
    <row r="530" spans="5:5" ht="15.75" customHeight="1" x14ac:dyDescent="0.25">
      <c r="E530" s="67"/>
    </row>
    <row r="531" spans="5:5" ht="15.75" customHeight="1" x14ac:dyDescent="0.25">
      <c r="E531" s="67"/>
    </row>
    <row r="532" spans="5:5" ht="15.75" customHeight="1" x14ac:dyDescent="0.25">
      <c r="E532" s="67"/>
    </row>
    <row r="533" spans="5:5" ht="15.75" customHeight="1" x14ac:dyDescent="0.25">
      <c r="E533" s="67"/>
    </row>
    <row r="534" spans="5:5" ht="15.75" customHeight="1" x14ac:dyDescent="0.25">
      <c r="E534" s="67"/>
    </row>
    <row r="535" spans="5:5" ht="15.75" customHeight="1" x14ac:dyDescent="0.25">
      <c r="E535" s="67"/>
    </row>
    <row r="536" spans="5:5" ht="15.75" customHeight="1" x14ac:dyDescent="0.25">
      <c r="E536" s="67"/>
    </row>
    <row r="537" spans="5:5" ht="15.75" customHeight="1" x14ac:dyDescent="0.25">
      <c r="E537" s="67"/>
    </row>
    <row r="538" spans="5:5" ht="15.75" customHeight="1" x14ac:dyDescent="0.25">
      <c r="E538" s="67"/>
    </row>
    <row r="539" spans="5:5" ht="15.75" customHeight="1" x14ac:dyDescent="0.25">
      <c r="E539" s="67"/>
    </row>
    <row r="540" spans="5:5" ht="15.75" customHeight="1" x14ac:dyDescent="0.25">
      <c r="E540" s="67"/>
    </row>
    <row r="541" spans="5:5" ht="15.75" customHeight="1" x14ac:dyDescent="0.25">
      <c r="E541" s="67"/>
    </row>
    <row r="542" spans="5:5" ht="15.75" customHeight="1" x14ac:dyDescent="0.25">
      <c r="E542" s="67"/>
    </row>
    <row r="543" spans="5:5" ht="15.75" customHeight="1" x14ac:dyDescent="0.25">
      <c r="E543" s="67"/>
    </row>
    <row r="544" spans="5:5" ht="15.75" customHeight="1" x14ac:dyDescent="0.25">
      <c r="E544" s="67"/>
    </row>
    <row r="545" spans="5:5" ht="15.75" customHeight="1" x14ac:dyDescent="0.25">
      <c r="E545" s="67"/>
    </row>
    <row r="546" spans="5:5" ht="15.75" customHeight="1" x14ac:dyDescent="0.25">
      <c r="E546" s="67"/>
    </row>
    <row r="547" spans="5:5" ht="15.75" customHeight="1" x14ac:dyDescent="0.25">
      <c r="E547" s="67"/>
    </row>
    <row r="548" spans="5:5" ht="15.75" customHeight="1" x14ac:dyDescent="0.25">
      <c r="E548" s="67"/>
    </row>
    <row r="549" spans="5:5" ht="15.75" customHeight="1" x14ac:dyDescent="0.25">
      <c r="E549" s="67"/>
    </row>
    <row r="550" spans="5:5" ht="15.75" customHeight="1" x14ac:dyDescent="0.25">
      <c r="E550" s="67"/>
    </row>
    <row r="551" spans="5:5" ht="15.75" customHeight="1" x14ac:dyDescent="0.25">
      <c r="E551" s="67"/>
    </row>
    <row r="552" spans="5:5" ht="15.75" customHeight="1" x14ac:dyDescent="0.25">
      <c r="E552" s="67"/>
    </row>
    <row r="553" spans="5:5" ht="15.75" customHeight="1" x14ac:dyDescent="0.25">
      <c r="E553" s="67"/>
    </row>
    <row r="554" spans="5:5" ht="15.75" customHeight="1" x14ac:dyDescent="0.25">
      <c r="E554" s="67"/>
    </row>
    <row r="555" spans="5:5" ht="15.75" customHeight="1" x14ac:dyDescent="0.25">
      <c r="E555" s="67"/>
    </row>
    <row r="556" spans="5:5" ht="15.75" customHeight="1" x14ac:dyDescent="0.25">
      <c r="E556" s="67"/>
    </row>
    <row r="557" spans="5:5" ht="15.75" customHeight="1" x14ac:dyDescent="0.25">
      <c r="E557" s="67"/>
    </row>
    <row r="558" spans="5:5" ht="15.75" customHeight="1" x14ac:dyDescent="0.25">
      <c r="E558" s="67"/>
    </row>
    <row r="559" spans="5:5" ht="15.75" customHeight="1" x14ac:dyDescent="0.25">
      <c r="E559" s="67"/>
    </row>
    <row r="560" spans="5:5" ht="15.75" customHeight="1" x14ac:dyDescent="0.25">
      <c r="E560" s="67"/>
    </row>
    <row r="561" spans="5:5" ht="15.75" customHeight="1" x14ac:dyDescent="0.25">
      <c r="E561" s="67"/>
    </row>
    <row r="562" spans="5:5" ht="15.75" customHeight="1" x14ac:dyDescent="0.25">
      <c r="E562" s="67"/>
    </row>
    <row r="563" spans="5:5" ht="15.75" customHeight="1" x14ac:dyDescent="0.25">
      <c r="E563" s="67"/>
    </row>
    <row r="564" spans="5:5" ht="15.75" customHeight="1" x14ac:dyDescent="0.25">
      <c r="E564" s="67"/>
    </row>
    <row r="565" spans="5:5" ht="15.75" customHeight="1" x14ac:dyDescent="0.25">
      <c r="E565" s="67"/>
    </row>
    <row r="566" spans="5:5" ht="15.75" customHeight="1" x14ac:dyDescent="0.25">
      <c r="E566" s="67"/>
    </row>
    <row r="567" spans="5:5" ht="15.75" customHeight="1" x14ac:dyDescent="0.25">
      <c r="E567" s="67"/>
    </row>
    <row r="568" spans="5:5" ht="15.75" customHeight="1" x14ac:dyDescent="0.25">
      <c r="E568" s="67"/>
    </row>
    <row r="569" spans="5:5" ht="15.75" customHeight="1" x14ac:dyDescent="0.25">
      <c r="E569" s="67"/>
    </row>
    <row r="570" spans="5:5" ht="15.75" customHeight="1" x14ac:dyDescent="0.25">
      <c r="E570" s="67"/>
    </row>
    <row r="571" spans="5:5" ht="15.75" customHeight="1" x14ac:dyDescent="0.25">
      <c r="E571" s="67"/>
    </row>
    <row r="572" spans="5:5" ht="15.75" customHeight="1" x14ac:dyDescent="0.25">
      <c r="E572" s="67"/>
    </row>
    <row r="573" spans="5:5" ht="15.75" customHeight="1" x14ac:dyDescent="0.25">
      <c r="E573" s="67"/>
    </row>
    <row r="574" spans="5:5" ht="15.75" customHeight="1" x14ac:dyDescent="0.25">
      <c r="E574" s="67"/>
    </row>
    <row r="575" spans="5:5" ht="15.75" customHeight="1" x14ac:dyDescent="0.25">
      <c r="E575" s="67"/>
    </row>
    <row r="576" spans="5:5" ht="15.75" customHeight="1" x14ac:dyDescent="0.25">
      <c r="E576" s="67"/>
    </row>
    <row r="577" spans="5:5" ht="15.75" customHeight="1" x14ac:dyDescent="0.25">
      <c r="E577" s="67"/>
    </row>
    <row r="578" spans="5:5" ht="15.75" customHeight="1" x14ac:dyDescent="0.25">
      <c r="E578" s="67"/>
    </row>
    <row r="579" spans="5:5" ht="15.75" customHeight="1" x14ac:dyDescent="0.25">
      <c r="E579" s="67"/>
    </row>
    <row r="580" spans="5:5" ht="15.75" customHeight="1" x14ac:dyDescent="0.25">
      <c r="E580" s="67"/>
    </row>
    <row r="581" spans="5:5" ht="15.75" customHeight="1" x14ac:dyDescent="0.25">
      <c r="E581" s="67"/>
    </row>
    <row r="582" spans="5:5" ht="15.75" customHeight="1" x14ac:dyDescent="0.25">
      <c r="E582" s="67"/>
    </row>
    <row r="583" spans="5:5" ht="15.75" customHeight="1" x14ac:dyDescent="0.25">
      <c r="E583" s="67"/>
    </row>
    <row r="584" spans="5:5" ht="15.75" customHeight="1" x14ac:dyDescent="0.25">
      <c r="E584" s="67"/>
    </row>
    <row r="585" spans="5:5" ht="15.75" customHeight="1" x14ac:dyDescent="0.25">
      <c r="E585" s="67"/>
    </row>
    <row r="586" spans="5:5" ht="15.75" customHeight="1" x14ac:dyDescent="0.25">
      <c r="E586" s="67"/>
    </row>
    <row r="587" spans="5:5" ht="15.75" customHeight="1" x14ac:dyDescent="0.25">
      <c r="E587" s="67"/>
    </row>
    <row r="588" spans="5:5" ht="15.75" customHeight="1" x14ac:dyDescent="0.25">
      <c r="E588" s="67"/>
    </row>
    <row r="589" spans="5:5" ht="15.75" customHeight="1" x14ac:dyDescent="0.25">
      <c r="E589" s="67"/>
    </row>
    <row r="590" spans="5:5" ht="15.75" customHeight="1" x14ac:dyDescent="0.25">
      <c r="E590" s="67"/>
    </row>
    <row r="591" spans="5:5" ht="15.75" customHeight="1" x14ac:dyDescent="0.25">
      <c r="E591" s="67"/>
    </row>
    <row r="592" spans="5:5" ht="15.75" customHeight="1" x14ac:dyDescent="0.25">
      <c r="E592" s="67"/>
    </row>
    <row r="593" spans="5:5" ht="15.75" customHeight="1" x14ac:dyDescent="0.25">
      <c r="E593" s="67"/>
    </row>
    <row r="594" spans="5:5" ht="15.75" customHeight="1" x14ac:dyDescent="0.25">
      <c r="E594" s="67"/>
    </row>
    <row r="595" spans="5:5" ht="15.75" customHeight="1" x14ac:dyDescent="0.25">
      <c r="E595" s="67"/>
    </row>
    <row r="596" spans="5:5" ht="15.75" customHeight="1" x14ac:dyDescent="0.25">
      <c r="E596" s="67"/>
    </row>
    <row r="597" spans="5:5" ht="15.75" customHeight="1" x14ac:dyDescent="0.25">
      <c r="E597" s="67"/>
    </row>
    <row r="598" spans="5:5" ht="15.75" customHeight="1" x14ac:dyDescent="0.25">
      <c r="E598" s="67"/>
    </row>
    <row r="599" spans="5:5" ht="15.75" customHeight="1" x14ac:dyDescent="0.25">
      <c r="E599" s="67"/>
    </row>
    <row r="600" spans="5:5" ht="15.75" customHeight="1" x14ac:dyDescent="0.25">
      <c r="E600" s="67"/>
    </row>
    <row r="601" spans="5:5" ht="15.75" customHeight="1" x14ac:dyDescent="0.25">
      <c r="E601" s="67"/>
    </row>
    <row r="602" spans="5:5" ht="15.75" customHeight="1" x14ac:dyDescent="0.25">
      <c r="E602" s="67"/>
    </row>
    <row r="603" spans="5:5" ht="15.75" customHeight="1" x14ac:dyDescent="0.25">
      <c r="E603" s="67"/>
    </row>
    <row r="604" spans="5:5" ht="15.75" customHeight="1" x14ac:dyDescent="0.25">
      <c r="E604" s="67"/>
    </row>
    <row r="605" spans="5:5" ht="15.75" customHeight="1" x14ac:dyDescent="0.25">
      <c r="E605" s="67"/>
    </row>
    <row r="606" spans="5:5" ht="15.75" customHeight="1" x14ac:dyDescent="0.25">
      <c r="E606" s="67"/>
    </row>
    <row r="607" spans="5:5" ht="15.75" customHeight="1" x14ac:dyDescent="0.25">
      <c r="E607" s="67"/>
    </row>
    <row r="608" spans="5:5" ht="15.75" customHeight="1" x14ac:dyDescent="0.25">
      <c r="E608" s="67"/>
    </row>
    <row r="609" spans="5:5" ht="15.75" customHeight="1" x14ac:dyDescent="0.25">
      <c r="E609" s="67"/>
    </row>
    <row r="610" spans="5:5" ht="15.75" customHeight="1" x14ac:dyDescent="0.25">
      <c r="E610" s="67"/>
    </row>
    <row r="611" spans="5:5" ht="15.75" customHeight="1" x14ac:dyDescent="0.25">
      <c r="E611" s="67"/>
    </row>
    <row r="612" spans="5:5" ht="15.75" customHeight="1" x14ac:dyDescent="0.25">
      <c r="E612" s="67"/>
    </row>
    <row r="613" spans="5:5" ht="15.75" customHeight="1" x14ac:dyDescent="0.25">
      <c r="E613" s="67"/>
    </row>
    <row r="614" spans="5:5" ht="15.75" customHeight="1" x14ac:dyDescent="0.25">
      <c r="E614" s="67"/>
    </row>
    <row r="615" spans="5:5" ht="15.75" customHeight="1" x14ac:dyDescent="0.25">
      <c r="E615" s="67"/>
    </row>
    <row r="616" spans="5:5" ht="15.75" customHeight="1" x14ac:dyDescent="0.25">
      <c r="E616" s="67"/>
    </row>
    <row r="617" spans="5:5" ht="15.75" customHeight="1" x14ac:dyDescent="0.25">
      <c r="E617" s="67"/>
    </row>
    <row r="618" spans="5:5" ht="15.75" customHeight="1" x14ac:dyDescent="0.25">
      <c r="E618" s="67"/>
    </row>
    <row r="619" spans="5:5" ht="15.75" customHeight="1" x14ac:dyDescent="0.25">
      <c r="E619" s="67"/>
    </row>
    <row r="620" spans="5:5" ht="15.75" customHeight="1" x14ac:dyDescent="0.25">
      <c r="E620" s="67"/>
    </row>
    <row r="621" spans="5:5" ht="15.75" customHeight="1" x14ac:dyDescent="0.25">
      <c r="E621" s="67"/>
    </row>
    <row r="622" spans="5:5" ht="15.75" customHeight="1" x14ac:dyDescent="0.25">
      <c r="E622" s="67"/>
    </row>
    <row r="623" spans="5:5" ht="15.75" customHeight="1" x14ac:dyDescent="0.25">
      <c r="E623" s="67"/>
    </row>
    <row r="624" spans="5:5" ht="15.75" customHeight="1" x14ac:dyDescent="0.25">
      <c r="E624" s="67"/>
    </row>
    <row r="625" spans="5:5" ht="15.75" customHeight="1" x14ac:dyDescent="0.25">
      <c r="E625" s="67"/>
    </row>
    <row r="626" spans="5:5" ht="15.75" customHeight="1" x14ac:dyDescent="0.25">
      <c r="E626" s="67"/>
    </row>
    <row r="627" spans="5:5" ht="15.75" customHeight="1" x14ac:dyDescent="0.25">
      <c r="E627" s="67"/>
    </row>
    <row r="628" spans="5:5" ht="15.75" customHeight="1" x14ac:dyDescent="0.25">
      <c r="E628" s="67"/>
    </row>
    <row r="629" spans="5:5" ht="15.75" customHeight="1" x14ac:dyDescent="0.25">
      <c r="E629" s="67"/>
    </row>
    <row r="630" spans="5:5" ht="15.75" customHeight="1" x14ac:dyDescent="0.25">
      <c r="E630" s="67"/>
    </row>
    <row r="631" spans="5:5" ht="15.75" customHeight="1" x14ac:dyDescent="0.25">
      <c r="E631" s="67"/>
    </row>
    <row r="632" spans="5:5" ht="15.75" customHeight="1" x14ac:dyDescent="0.25">
      <c r="E632" s="67"/>
    </row>
    <row r="633" spans="5:5" ht="15.75" customHeight="1" x14ac:dyDescent="0.25">
      <c r="E633" s="67"/>
    </row>
    <row r="634" spans="5:5" ht="15.75" customHeight="1" x14ac:dyDescent="0.25">
      <c r="E634" s="67"/>
    </row>
    <row r="635" spans="5:5" ht="15.75" customHeight="1" x14ac:dyDescent="0.25">
      <c r="E635" s="67"/>
    </row>
    <row r="636" spans="5:5" ht="15.75" customHeight="1" x14ac:dyDescent="0.25">
      <c r="E636" s="67"/>
    </row>
    <row r="637" spans="5:5" ht="15.75" customHeight="1" x14ac:dyDescent="0.25">
      <c r="E637" s="67"/>
    </row>
    <row r="638" spans="5:5" ht="15.75" customHeight="1" x14ac:dyDescent="0.25">
      <c r="E638" s="67"/>
    </row>
    <row r="639" spans="5:5" ht="15.75" customHeight="1" x14ac:dyDescent="0.25">
      <c r="E639" s="67"/>
    </row>
    <row r="640" spans="5:5" ht="15.75" customHeight="1" x14ac:dyDescent="0.25">
      <c r="E640" s="67"/>
    </row>
    <row r="641" spans="5:5" ht="15.75" customHeight="1" x14ac:dyDescent="0.25">
      <c r="E641" s="67"/>
    </row>
    <row r="642" spans="5:5" ht="15.75" customHeight="1" x14ac:dyDescent="0.25">
      <c r="E642" s="67"/>
    </row>
    <row r="643" spans="5:5" ht="15.75" customHeight="1" x14ac:dyDescent="0.25">
      <c r="E643" s="67"/>
    </row>
    <row r="644" spans="5:5" ht="15.75" customHeight="1" x14ac:dyDescent="0.25">
      <c r="E644" s="67"/>
    </row>
    <row r="645" spans="5:5" ht="15.75" customHeight="1" x14ac:dyDescent="0.25">
      <c r="E645" s="67"/>
    </row>
    <row r="646" spans="5:5" ht="15.75" customHeight="1" x14ac:dyDescent="0.25">
      <c r="E646" s="67"/>
    </row>
    <row r="647" spans="5:5" ht="15.75" customHeight="1" x14ac:dyDescent="0.25">
      <c r="E647" s="67"/>
    </row>
    <row r="648" spans="5:5" ht="15.75" customHeight="1" x14ac:dyDescent="0.25">
      <c r="E648" s="67"/>
    </row>
    <row r="649" spans="5:5" ht="15.75" customHeight="1" x14ac:dyDescent="0.25">
      <c r="E649" s="67"/>
    </row>
    <row r="650" spans="5:5" ht="15.75" customHeight="1" x14ac:dyDescent="0.25">
      <c r="E650" s="67"/>
    </row>
    <row r="651" spans="5:5" ht="15.75" customHeight="1" x14ac:dyDescent="0.25">
      <c r="E651" s="67"/>
    </row>
    <row r="652" spans="5:5" ht="15.75" customHeight="1" x14ac:dyDescent="0.25">
      <c r="E652" s="67"/>
    </row>
    <row r="653" spans="5:5" ht="15.75" customHeight="1" x14ac:dyDescent="0.25">
      <c r="E653" s="67"/>
    </row>
    <row r="654" spans="5:5" ht="15.75" customHeight="1" x14ac:dyDescent="0.25">
      <c r="E654" s="67"/>
    </row>
    <row r="655" spans="5:5" ht="15.75" customHeight="1" x14ac:dyDescent="0.25">
      <c r="E655" s="67"/>
    </row>
    <row r="656" spans="5:5" ht="15.75" customHeight="1" x14ac:dyDescent="0.25">
      <c r="E656" s="67"/>
    </row>
    <row r="657" spans="5:5" ht="15.75" customHeight="1" x14ac:dyDescent="0.25">
      <c r="E657" s="67"/>
    </row>
    <row r="658" spans="5:5" ht="15.75" customHeight="1" x14ac:dyDescent="0.25">
      <c r="E658" s="67"/>
    </row>
    <row r="659" spans="5:5" ht="15.75" customHeight="1" x14ac:dyDescent="0.25">
      <c r="E659" s="67"/>
    </row>
    <row r="660" spans="5:5" ht="15.75" customHeight="1" x14ac:dyDescent="0.25">
      <c r="E660" s="67"/>
    </row>
    <row r="661" spans="5:5" ht="15.75" customHeight="1" x14ac:dyDescent="0.25">
      <c r="E661" s="67"/>
    </row>
    <row r="662" spans="5:5" ht="15.75" customHeight="1" x14ac:dyDescent="0.25">
      <c r="E662" s="67"/>
    </row>
    <row r="663" spans="5:5" ht="15.75" customHeight="1" x14ac:dyDescent="0.25">
      <c r="E663" s="67"/>
    </row>
    <row r="664" spans="5:5" ht="15.75" customHeight="1" x14ac:dyDescent="0.25">
      <c r="E664" s="67"/>
    </row>
    <row r="665" spans="5:5" ht="15.75" customHeight="1" x14ac:dyDescent="0.25">
      <c r="E665" s="67"/>
    </row>
    <row r="666" spans="5:5" ht="15.75" customHeight="1" x14ac:dyDescent="0.25">
      <c r="E666" s="67"/>
    </row>
    <row r="667" spans="5:5" ht="15.75" customHeight="1" x14ac:dyDescent="0.25">
      <c r="E667" s="67"/>
    </row>
    <row r="668" spans="5:5" ht="15.75" customHeight="1" x14ac:dyDescent="0.25">
      <c r="E668" s="67"/>
    </row>
    <row r="669" spans="5:5" ht="15.75" customHeight="1" x14ac:dyDescent="0.25">
      <c r="E669" s="67"/>
    </row>
    <row r="670" spans="5:5" ht="15.75" customHeight="1" x14ac:dyDescent="0.25">
      <c r="E670" s="67"/>
    </row>
    <row r="671" spans="5:5" ht="15.75" customHeight="1" x14ac:dyDescent="0.25">
      <c r="E671" s="67"/>
    </row>
    <row r="672" spans="5:5" ht="15.75" customHeight="1" x14ac:dyDescent="0.25">
      <c r="E672" s="67"/>
    </row>
    <row r="673" spans="5:5" ht="15.75" customHeight="1" x14ac:dyDescent="0.25">
      <c r="E673" s="67"/>
    </row>
    <row r="674" spans="5:5" ht="15.75" customHeight="1" x14ac:dyDescent="0.25">
      <c r="E674" s="67"/>
    </row>
    <row r="675" spans="5:5" ht="15.75" customHeight="1" x14ac:dyDescent="0.25">
      <c r="E675" s="67"/>
    </row>
    <row r="676" spans="5:5" ht="15.75" customHeight="1" x14ac:dyDescent="0.25">
      <c r="E676" s="67"/>
    </row>
    <row r="677" spans="5:5" ht="15.75" customHeight="1" x14ac:dyDescent="0.25">
      <c r="E677" s="67"/>
    </row>
    <row r="678" spans="5:5" ht="15.75" customHeight="1" x14ac:dyDescent="0.25">
      <c r="E678" s="67"/>
    </row>
    <row r="679" spans="5:5" ht="15.75" customHeight="1" x14ac:dyDescent="0.25">
      <c r="E679" s="67"/>
    </row>
    <row r="680" spans="5:5" ht="15.75" customHeight="1" x14ac:dyDescent="0.25">
      <c r="E680" s="67"/>
    </row>
    <row r="681" spans="5:5" ht="15.75" customHeight="1" x14ac:dyDescent="0.25">
      <c r="E681" s="67"/>
    </row>
    <row r="682" spans="5:5" ht="15.75" customHeight="1" x14ac:dyDescent="0.25">
      <c r="E682" s="67"/>
    </row>
    <row r="683" spans="5:5" ht="15.75" customHeight="1" x14ac:dyDescent="0.25">
      <c r="E683" s="67"/>
    </row>
    <row r="684" spans="5:5" ht="15.75" customHeight="1" x14ac:dyDescent="0.25">
      <c r="E684" s="67"/>
    </row>
    <row r="685" spans="5:5" ht="15.75" customHeight="1" x14ac:dyDescent="0.25">
      <c r="E685" s="67"/>
    </row>
    <row r="686" spans="5:5" ht="15.75" customHeight="1" x14ac:dyDescent="0.25">
      <c r="E686" s="67"/>
    </row>
    <row r="687" spans="5:5" ht="15.75" customHeight="1" x14ac:dyDescent="0.25">
      <c r="E687" s="67"/>
    </row>
    <row r="688" spans="5:5" ht="15.75" customHeight="1" x14ac:dyDescent="0.25">
      <c r="E688" s="67"/>
    </row>
    <row r="689" spans="5:5" ht="15.75" customHeight="1" x14ac:dyDescent="0.25">
      <c r="E689" s="67"/>
    </row>
    <row r="690" spans="5:5" ht="15.75" customHeight="1" x14ac:dyDescent="0.25">
      <c r="E690" s="67"/>
    </row>
    <row r="691" spans="5:5" ht="15.75" customHeight="1" x14ac:dyDescent="0.25">
      <c r="E691" s="67"/>
    </row>
    <row r="692" spans="5:5" ht="15.75" customHeight="1" x14ac:dyDescent="0.25">
      <c r="E692" s="67"/>
    </row>
    <row r="693" spans="5:5" ht="15.75" customHeight="1" x14ac:dyDescent="0.25">
      <c r="E693" s="67"/>
    </row>
    <row r="694" spans="5:5" ht="15.75" customHeight="1" x14ac:dyDescent="0.25">
      <c r="E694" s="67"/>
    </row>
    <row r="695" spans="5:5" ht="15.75" customHeight="1" x14ac:dyDescent="0.25">
      <c r="E695" s="67"/>
    </row>
    <row r="696" spans="5:5" ht="15.75" customHeight="1" x14ac:dyDescent="0.25">
      <c r="E696" s="67"/>
    </row>
    <row r="697" spans="5:5" ht="15.75" customHeight="1" x14ac:dyDescent="0.25">
      <c r="E697" s="67"/>
    </row>
    <row r="698" spans="5:5" ht="15.75" customHeight="1" x14ac:dyDescent="0.25">
      <c r="E698" s="67"/>
    </row>
    <row r="699" spans="5:5" ht="15.75" customHeight="1" x14ac:dyDescent="0.25">
      <c r="E699" s="67"/>
    </row>
    <row r="700" spans="5:5" ht="15.75" customHeight="1" x14ac:dyDescent="0.25">
      <c r="E700" s="67"/>
    </row>
    <row r="701" spans="5:5" ht="15.75" customHeight="1" x14ac:dyDescent="0.25">
      <c r="E701" s="67"/>
    </row>
    <row r="702" spans="5:5" ht="15.75" customHeight="1" x14ac:dyDescent="0.25">
      <c r="E702" s="67"/>
    </row>
    <row r="703" spans="5:5" ht="15.75" customHeight="1" x14ac:dyDescent="0.25">
      <c r="E703" s="67"/>
    </row>
    <row r="704" spans="5:5" ht="15.75" customHeight="1" x14ac:dyDescent="0.25">
      <c r="E704" s="67"/>
    </row>
    <row r="705" spans="5:5" ht="15.75" customHeight="1" x14ac:dyDescent="0.25">
      <c r="E705" s="67"/>
    </row>
    <row r="706" spans="5:5" ht="15.75" customHeight="1" x14ac:dyDescent="0.25">
      <c r="E706" s="67"/>
    </row>
    <row r="707" spans="5:5" ht="15.75" customHeight="1" x14ac:dyDescent="0.25">
      <c r="E707" s="67"/>
    </row>
    <row r="708" spans="5:5" ht="15.75" customHeight="1" x14ac:dyDescent="0.25">
      <c r="E708" s="67"/>
    </row>
    <row r="709" spans="5:5" ht="15.75" customHeight="1" x14ac:dyDescent="0.25">
      <c r="E709" s="67"/>
    </row>
    <row r="710" spans="5:5" ht="15.75" customHeight="1" x14ac:dyDescent="0.25">
      <c r="E710" s="67"/>
    </row>
    <row r="711" spans="5:5" ht="15.75" customHeight="1" x14ac:dyDescent="0.25">
      <c r="E711" s="67"/>
    </row>
    <row r="712" spans="5:5" ht="15.75" customHeight="1" x14ac:dyDescent="0.25">
      <c r="E712" s="67"/>
    </row>
    <row r="713" spans="5:5" ht="15.75" customHeight="1" x14ac:dyDescent="0.25">
      <c r="E713" s="67"/>
    </row>
    <row r="714" spans="5:5" ht="15.75" customHeight="1" x14ac:dyDescent="0.25">
      <c r="E714" s="67"/>
    </row>
    <row r="715" spans="5:5" ht="15.75" customHeight="1" x14ac:dyDescent="0.25">
      <c r="E715" s="67"/>
    </row>
    <row r="716" spans="5:5" ht="15.75" customHeight="1" x14ac:dyDescent="0.25">
      <c r="E716" s="67"/>
    </row>
    <row r="717" spans="5:5" ht="15.75" customHeight="1" x14ac:dyDescent="0.25">
      <c r="E717" s="67"/>
    </row>
    <row r="718" spans="5:5" ht="15.75" customHeight="1" x14ac:dyDescent="0.25">
      <c r="E718" s="67"/>
    </row>
    <row r="719" spans="5:5" ht="15.75" customHeight="1" x14ac:dyDescent="0.25">
      <c r="E719" s="67"/>
    </row>
    <row r="720" spans="5:5" ht="15.75" customHeight="1" x14ac:dyDescent="0.25">
      <c r="E720" s="67"/>
    </row>
    <row r="721" spans="5:5" ht="15.75" customHeight="1" x14ac:dyDescent="0.25">
      <c r="E721" s="67"/>
    </row>
    <row r="722" spans="5:5" ht="15.75" customHeight="1" x14ac:dyDescent="0.25">
      <c r="E722" s="67"/>
    </row>
    <row r="723" spans="5:5" ht="15.75" customHeight="1" x14ac:dyDescent="0.25">
      <c r="E723" s="67"/>
    </row>
    <row r="724" spans="5:5" ht="15.75" customHeight="1" x14ac:dyDescent="0.25">
      <c r="E724" s="67"/>
    </row>
    <row r="725" spans="5:5" ht="15.75" customHeight="1" x14ac:dyDescent="0.25">
      <c r="E725" s="67"/>
    </row>
    <row r="726" spans="5:5" ht="15.75" customHeight="1" x14ac:dyDescent="0.25">
      <c r="E726" s="67"/>
    </row>
    <row r="727" spans="5:5" ht="15.75" customHeight="1" x14ac:dyDescent="0.25">
      <c r="E727" s="67"/>
    </row>
    <row r="728" spans="5:5" ht="15.75" customHeight="1" x14ac:dyDescent="0.25">
      <c r="E728" s="67"/>
    </row>
    <row r="729" spans="5:5" ht="15.75" customHeight="1" x14ac:dyDescent="0.25">
      <c r="E729" s="67"/>
    </row>
    <row r="730" spans="5:5" ht="15.75" customHeight="1" x14ac:dyDescent="0.25">
      <c r="E730" s="67"/>
    </row>
    <row r="731" spans="5:5" ht="15.75" customHeight="1" x14ac:dyDescent="0.25">
      <c r="E731" s="67"/>
    </row>
    <row r="732" spans="5:5" ht="15.75" customHeight="1" x14ac:dyDescent="0.25">
      <c r="E732" s="67"/>
    </row>
    <row r="733" spans="5:5" ht="15.75" customHeight="1" x14ac:dyDescent="0.25">
      <c r="E733" s="67"/>
    </row>
    <row r="734" spans="5:5" ht="15.75" customHeight="1" x14ac:dyDescent="0.25">
      <c r="E734" s="67"/>
    </row>
    <row r="735" spans="5:5" ht="15.75" customHeight="1" x14ac:dyDescent="0.25">
      <c r="E735" s="67"/>
    </row>
    <row r="736" spans="5:5" ht="15.75" customHeight="1" x14ac:dyDescent="0.25">
      <c r="E736" s="67"/>
    </row>
    <row r="737" spans="5:5" ht="15.75" customHeight="1" x14ac:dyDescent="0.25">
      <c r="E737" s="67"/>
    </row>
    <row r="738" spans="5:5" ht="15.75" customHeight="1" x14ac:dyDescent="0.25">
      <c r="E738" s="67"/>
    </row>
    <row r="739" spans="5:5" ht="15.75" customHeight="1" x14ac:dyDescent="0.25">
      <c r="E739" s="67"/>
    </row>
    <row r="740" spans="5:5" ht="15.75" customHeight="1" x14ac:dyDescent="0.25">
      <c r="E740" s="67"/>
    </row>
    <row r="741" spans="5:5" ht="15.75" customHeight="1" x14ac:dyDescent="0.25">
      <c r="E741" s="67"/>
    </row>
    <row r="742" spans="5:5" ht="15.75" customHeight="1" x14ac:dyDescent="0.25">
      <c r="E742" s="67"/>
    </row>
    <row r="743" spans="5:5" ht="15.75" customHeight="1" x14ac:dyDescent="0.25">
      <c r="E743" s="67"/>
    </row>
    <row r="744" spans="5:5" ht="15.75" customHeight="1" x14ac:dyDescent="0.25">
      <c r="E744" s="67"/>
    </row>
    <row r="745" spans="5:5" ht="15.75" customHeight="1" x14ac:dyDescent="0.25">
      <c r="E745" s="67"/>
    </row>
    <row r="746" spans="5:5" ht="15.75" customHeight="1" x14ac:dyDescent="0.25">
      <c r="E746" s="67"/>
    </row>
    <row r="747" spans="5:5" ht="15.75" customHeight="1" x14ac:dyDescent="0.25">
      <c r="E747" s="67"/>
    </row>
    <row r="748" spans="5:5" ht="15.75" customHeight="1" x14ac:dyDescent="0.25">
      <c r="E748" s="67"/>
    </row>
    <row r="749" spans="5:5" ht="15.75" customHeight="1" x14ac:dyDescent="0.25">
      <c r="E749" s="67"/>
    </row>
    <row r="750" spans="5:5" ht="15.75" customHeight="1" x14ac:dyDescent="0.25">
      <c r="E750" s="67"/>
    </row>
    <row r="751" spans="5:5" ht="15.75" customHeight="1" x14ac:dyDescent="0.25">
      <c r="E751" s="67"/>
    </row>
    <row r="752" spans="5:5" ht="15.75" customHeight="1" x14ac:dyDescent="0.25">
      <c r="E752" s="67"/>
    </row>
    <row r="753" spans="5:5" ht="15.75" customHeight="1" x14ac:dyDescent="0.25">
      <c r="E753" s="67"/>
    </row>
    <row r="754" spans="5:5" ht="15.75" customHeight="1" x14ac:dyDescent="0.25">
      <c r="E754" s="67"/>
    </row>
    <row r="755" spans="5:5" ht="15.75" customHeight="1" x14ac:dyDescent="0.25">
      <c r="E755" s="67"/>
    </row>
    <row r="756" spans="5:5" ht="15.75" customHeight="1" x14ac:dyDescent="0.25">
      <c r="E756" s="67"/>
    </row>
    <row r="757" spans="5:5" ht="15.75" customHeight="1" x14ac:dyDescent="0.25">
      <c r="E757" s="67"/>
    </row>
    <row r="758" spans="5:5" ht="15.75" customHeight="1" x14ac:dyDescent="0.25">
      <c r="E758" s="67"/>
    </row>
    <row r="759" spans="5:5" ht="15.75" customHeight="1" x14ac:dyDescent="0.25">
      <c r="E759" s="67"/>
    </row>
    <row r="760" spans="5:5" ht="15.75" customHeight="1" x14ac:dyDescent="0.25">
      <c r="E760" s="67"/>
    </row>
    <row r="761" spans="5:5" ht="15.75" customHeight="1" x14ac:dyDescent="0.25">
      <c r="E761" s="67"/>
    </row>
    <row r="762" spans="5:5" ht="15.75" customHeight="1" x14ac:dyDescent="0.25">
      <c r="E762" s="67"/>
    </row>
    <row r="763" spans="5:5" ht="15.75" customHeight="1" x14ac:dyDescent="0.25">
      <c r="E763" s="67"/>
    </row>
    <row r="764" spans="5:5" ht="15.75" customHeight="1" x14ac:dyDescent="0.25">
      <c r="E764" s="67"/>
    </row>
    <row r="765" spans="5:5" ht="15.75" customHeight="1" x14ac:dyDescent="0.25">
      <c r="E765" s="67"/>
    </row>
    <row r="766" spans="5:5" ht="15.75" customHeight="1" x14ac:dyDescent="0.25">
      <c r="E766" s="67"/>
    </row>
    <row r="767" spans="5:5" ht="15.75" customHeight="1" x14ac:dyDescent="0.25">
      <c r="E767" s="67"/>
    </row>
    <row r="768" spans="5:5" ht="15.75" customHeight="1" x14ac:dyDescent="0.25">
      <c r="E768" s="67"/>
    </row>
    <row r="769" spans="5:5" ht="15.75" customHeight="1" x14ac:dyDescent="0.25">
      <c r="E769" s="67"/>
    </row>
    <row r="770" spans="5:5" ht="15.75" customHeight="1" x14ac:dyDescent="0.25">
      <c r="E770" s="67"/>
    </row>
    <row r="771" spans="5:5" ht="15.75" customHeight="1" x14ac:dyDescent="0.25">
      <c r="E771" s="67"/>
    </row>
    <row r="772" spans="5:5" ht="15.75" customHeight="1" x14ac:dyDescent="0.25">
      <c r="E772" s="67"/>
    </row>
    <row r="773" spans="5:5" ht="15.75" customHeight="1" x14ac:dyDescent="0.25">
      <c r="E773" s="67"/>
    </row>
    <row r="774" spans="5:5" ht="15.75" customHeight="1" x14ac:dyDescent="0.25">
      <c r="E774" s="67"/>
    </row>
    <row r="775" spans="5:5" ht="15.75" customHeight="1" x14ac:dyDescent="0.25">
      <c r="E775" s="67"/>
    </row>
    <row r="776" spans="5:5" ht="15.75" customHeight="1" x14ac:dyDescent="0.25">
      <c r="E776" s="67"/>
    </row>
    <row r="777" spans="5:5" ht="15.75" customHeight="1" x14ac:dyDescent="0.25">
      <c r="E777" s="67"/>
    </row>
    <row r="778" spans="5:5" ht="15.75" customHeight="1" x14ac:dyDescent="0.25">
      <c r="E778" s="67"/>
    </row>
    <row r="779" spans="5:5" ht="15.75" customHeight="1" x14ac:dyDescent="0.25">
      <c r="E779" s="67"/>
    </row>
    <row r="780" spans="5:5" ht="15.75" customHeight="1" x14ac:dyDescent="0.25">
      <c r="E780" s="67"/>
    </row>
    <row r="781" spans="5:5" ht="15.75" customHeight="1" x14ac:dyDescent="0.25">
      <c r="E781" s="67"/>
    </row>
    <row r="782" spans="5:5" ht="15.75" customHeight="1" x14ac:dyDescent="0.25">
      <c r="E782" s="67"/>
    </row>
    <row r="783" spans="5:5" ht="15.75" customHeight="1" x14ac:dyDescent="0.25">
      <c r="E783" s="67"/>
    </row>
    <row r="784" spans="5:5" ht="15.75" customHeight="1" x14ac:dyDescent="0.25">
      <c r="E784" s="67"/>
    </row>
    <row r="785" spans="5:5" ht="15.75" customHeight="1" x14ac:dyDescent="0.25">
      <c r="E785" s="67"/>
    </row>
    <row r="786" spans="5:5" ht="15.75" customHeight="1" x14ac:dyDescent="0.25">
      <c r="E786" s="67"/>
    </row>
    <row r="787" spans="5:5" ht="15.75" customHeight="1" x14ac:dyDescent="0.25">
      <c r="E787" s="67"/>
    </row>
    <row r="788" spans="5:5" ht="15.75" customHeight="1" x14ac:dyDescent="0.25">
      <c r="E788" s="67"/>
    </row>
    <row r="789" spans="5:5" ht="15.75" customHeight="1" x14ac:dyDescent="0.25">
      <c r="E789" s="67"/>
    </row>
    <row r="790" spans="5:5" ht="15.75" customHeight="1" x14ac:dyDescent="0.25">
      <c r="E790" s="67"/>
    </row>
    <row r="791" spans="5:5" ht="15.75" customHeight="1" x14ac:dyDescent="0.25">
      <c r="E791" s="67"/>
    </row>
    <row r="792" spans="5:5" ht="15.75" customHeight="1" x14ac:dyDescent="0.25">
      <c r="E792" s="67"/>
    </row>
    <row r="793" spans="5:5" ht="15.75" customHeight="1" x14ac:dyDescent="0.25">
      <c r="E793" s="67"/>
    </row>
    <row r="794" spans="5:5" ht="15.75" customHeight="1" x14ac:dyDescent="0.25">
      <c r="E794" s="67"/>
    </row>
    <row r="795" spans="5:5" ht="15.75" customHeight="1" x14ac:dyDescent="0.25">
      <c r="E795" s="67"/>
    </row>
    <row r="796" spans="5:5" ht="15.75" customHeight="1" x14ac:dyDescent="0.25">
      <c r="E796" s="67"/>
    </row>
    <row r="797" spans="5:5" ht="15.75" customHeight="1" x14ac:dyDescent="0.25">
      <c r="E797" s="67"/>
    </row>
    <row r="798" spans="5:5" ht="15.75" customHeight="1" x14ac:dyDescent="0.25">
      <c r="E798" s="67"/>
    </row>
    <row r="799" spans="5:5" ht="15.75" customHeight="1" x14ac:dyDescent="0.25">
      <c r="E799" s="67"/>
    </row>
    <row r="800" spans="5:5" ht="15.75" customHeight="1" x14ac:dyDescent="0.25">
      <c r="E800" s="67"/>
    </row>
    <row r="801" spans="5:5" ht="15.75" customHeight="1" x14ac:dyDescent="0.25">
      <c r="E801" s="67"/>
    </row>
    <row r="802" spans="5:5" ht="15.75" customHeight="1" x14ac:dyDescent="0.25">
      <c r="E802" s="67"/>
    </row>
    <row r="803" spans="5:5" ht="15.75" customHeight="1" x14ac:dyDescent="0.25">
      <c r="E803" s="67"/>
    </row>
    <row r="804" spans="5:5" ht="15.75" customHeight="1" x14ac:dyDescent="0.25">
      <c r="E804" s="67"/>
    </row>
    <row r="805" spans="5:5" ht="15.75" customHeight="1" x14ac:dyDescent="0.25">
      <c r="E805" s="67"/>
    </row>
    <row r="806" spans="5:5" ht="15.75" customHeight="1" x14ac:dyDescent="0.25">
      <c r="E806" s="67"/>
    </row>
    <row r="807" spans="5:5" ht="15.75" customHeight="1" x14ac:dyDescent="0.25">
      <c r="E807" s="67"/>
    </row>
    <row r="808" spans="5:5" ht="15.75" customHeight="1" x14ac:dyDescent="0.25">
      <c r="E808" s="67"/>
    </row>
    <row r="809" spans="5:5" ht="15.75" customHeight="1" x14ac:dyDescent="0.25">
      <c r="E809" s="67"/>
    </row>
    <row r="810" spans="5:5" ht="15.75" customHeight="1" x14ac:dyDescent="0.25">
      <c r="E810" s="67"/>
    </row>
    <row r="811" spans="5:5" ht="15.75" customHeight="1" x14ac:dyDescent="0.25">
      <c r="E811" s="67"/>
    </row>
    <row r="812" spans="5:5" ht="15.75" customHeight="1" x14ac:dyDescent="0.25">
      <c r="E812" s="67"/>
    </row>
    <row r="813" spans="5:5" ht="15.75" customHeight="1" x14ac:dyDescent="0.25">
      <c r="E813" s="67"/>
    </row>
    <row r="814" spans="5:5" ht="15.75" customHeight="1" x14ac:dyDescent="0.25">
      <c r="E814" s="67"/>
    </row>
    <row r="815" spans="5:5" ht="15.75" customHeight="1" x14ac:dyDescent="0.25">
      <c r="E815" s="67"/>
    </row>
    <row r="816" spans="5:5" ht="15.75" customHeight="1" x14ac:dyDescent="0.25">
      <c r="E816" s="67"/>
    </row>
    <row r="817" spans="5:5" ht="15.75" customHeight="1" x14ac:dyDescent="0.25">
      <c r="E817" s="67"/>
    </row>
    <row r="818" spans="5:5" ht="15.75" customHeight="1" x14ac:dyDescent="0.25">
      <c r="E818" s="67"/>
    </row>
    <row r="819" spans="5:5" ht="15.75" customHeight="1" x14ac:dyDescent="0.25">
      <c r="E819" s="67"/>
    </row>
    <row r="820" spans="5:5" ht="15.75" customHeight="1" x14ac:dyDescent="0.25">
      <c r="E820" s="67"/>
    </row>
    <row r="821" spans="5:5" ht="15.75" customHeight="1" x14ac:dyDescent="0.25">
      <c r="E821" s="67"/>
    </row>
    <row r="822" spans="5:5" ht="15.75" customHeight="1" x14ac:dyDescent="0.25">
      <c r="E822" s="67"/>
    </row>
    <row r="823" spans="5:5" ht="15.75" customHeight="1" x14ac:dyDescent="0.25">
      <c r="E823" s="67"/>
    </row>
    <row r="824" spans="5:5" ht="15.75" customHeight="1" x14ac:dyDescent="0.25">
      <c r="E824" s="67"/>
    </row>
    <row r="825" spans="5:5" ht="15.75" customHeight="1" x14ac:dyDescent="0.25">
      <c r="E825" s="67"/>
    </row>
    <row r="826" spans="5:5" ht="15.75" customHeight="1" x14ac:dyDescent="0.25">
      <c r="E826" s="67"/>
    </row>
    <row r="827" spans="5:5" ht="15.75" customHeight="1" x14ac:dyDescent="0.25">
      <c r="E827" s="67"/>
    </row>
    <row r="828" spans="5:5" ht="15.75" customHeight="1" x14ac:dyDescent="0.25">
      <c r="E828" s="67"/>
    </row>
    <row r="829" spans="5:5" ht="15.75" customHeight="1" x14ac:dyDescent="0.25">
      <c r="E829" s="67"/>
    </row>
    <row r="830" spans="5:5" ht="15.75" customHeight="1" x14ac:dyDescent="0.25">
      <c r="E830" s="67"/>
    </row>
    <row r="831" spans="5:5" ht="15.75" customHeight="1" x14ac:dyDescent="0.25">
      <c r="E831" s="67"/>
    </row>
    <row r="832" spans="5:5" ht="15.75" customHeight="1" x14ac:dyDescent="0.25">
      <c r="E832" s="67"/>
    </row>
    <row r="833" spans="5:5" ht="15.75" customHeight="1" x14ac:dyDescent="0.25">
      <c r="E833" s="67"/>
    </row>
    <row r="834" spans="5:5" ht="15.75" customHeight="1" x14ac:dyDescent="0.25">
      <c r="E834" s="67"/>
    </row>
    <row r="835" spans="5:5" ht="15.75" customHeight="1" x14ac:dyDescent="0.25">
      <c r="E835" s="67"/>
    </row>
    <row r="836" spans="5:5" ht="15.75" customHeight="1" x14ac:dyDescent="0.25">
      <c r="E836" s="67"/>
    </row>
    <row r="837" spans="5:5" ht="15.75" customHeight="1" x14ac:dyDescent="0.25">
      <c r="E837" s="67"/>
    </row>
    <row r="838" spans="5:5" ht="15.75" customHeight="1" x14ac:dyDescent="0.25">
      <c r="E838" s="67"/>
    </row>
    <row r="839" spans="5:5" ht="15.75" customHeight="1" x14ac:dyDescent="0.25">
      <c r="E839" s="67"/>
    </row>
    <row r="840" spans="5:5" ht="15.75" customHeight="1" x14ac:dyDescent="0.25">
      <c r="E840" s="67"/>
    </row>
    <row r="841" spans="5:5" ht="15.75" customHeight="1" x14ac:dyDescent="0.25">
      <c r="E841" s="67"/>
    </row>
    <row r="842" spans="5:5" ht="15.75" customHeight="1" x14ac:dyDescent="0.25">
      <c r="E842" s="67"/>
    </row>
    <row r="843" spans="5:5" ht="15.75" customHeight="1" x14ac:dyDescent="0.25">
      <c r="E843" s="67"/>
    </row>
    <row r="844" spans="5:5" ht="15.75" customHeight="1" x14ac:dyDescent="0.25">
      <c r="E844" s="67"/>
    </row>
    <row r="845" spans="5:5" ht="15.75" customHeight="1" x14ac:dyDescent="0.25">
      <c r="E845" s="67"/>
    </row>
    <row r="846" spans="5:5" ht="15.75" customHeight="1" x14ac:dyDescent="0.25">
      <c r="E846" s="67"/>
    </row>
    <row r="847" spans="5:5" ht="15.75" customHeight="1" x14ac:dyDescent="0.25">
      <c r="E847" s="67"/>
    </row>
    <row r="848" spans="5:5" ht="15.75" customHeight="1" x14ac:dyDescent="0.25">
      <c r="E848" s="67"/>
    </row>
    <row r="849" spans="5:5" ht="15.75" customHeight="1" x14ac:dyDescent="0.25">
      <c r="E849" s="67"/>
    </row>
    <row r="850" spans="5:5" ht="15.75" customHeight="1" x14ac:dyDescent="0.25">
      <c r="E850" s="67"/>
    </row>
    <row r="851" spans="5:5" ht="15.75" customHeight="1" x14ac:dyDescent="0.25">
      <c r="E851" s="67"/>
    </row>
    <row r="852" spans="5:5" ht="15.75" customHeight="1" x14ac:dyDescent="0.25">
      <c r="E852" s="67"/>
    </row>
    <row r="853" spans="5:5" ht="15.75" customHeight="1" x14ac:dyDescent="0.25">
      <c r="E853" s="67"/>
    </row>
    <row r="854" spans="5:5" ht="15.75" customHeight="1" x14ac:dyDescent="0.25">
      <c r="E854" s="67"/>
    </row>
    <row r="855" spans="5:5" ht="15.75" customHeight="1" x14ac:dyDescent="0.25">
      <c r="E855" s="67"/>
    </row>
    <row r="856" spans="5:5" ht="15.75" customHeight="1" x14ac:dyDescent="0.25">
      <c r="E856" s="67"/>
    </row>
    <row r="857" spans="5:5" ht="15.75" customHeight="1" x14ac:dyDescent="0.25">
      <c r="E857" s="67"/>
    </row>
    <row r="858" spans="5:5" ht="15.75" customHeight="1" x14ac:dyDescent="0.25">
      <c r="E858" s="67"/>
    </row>
    <row r="859" spans="5:5" ht="15.75" customHeight="1" x14ac:dyDescent="0.25">
      <c r="E859" s="67"/>
    </row>
    <row r="860" spans="5:5" ht="15.75" customHeight="1" x14ac:dyDescent="0.25">
      <c r="E860" s="67"/>
    </row>
    <row r="861" spans="5:5" ht="15.75" customHeight="1" x14ac:dyDescent="0.25">
      <c r="E861" s="67"/>
    </row>
    <row r="862" spans="5:5" ht="15.75" customHeight="1" x14ac:dyDescent="0.25">
      <c r="E862" s="67"/>
    </row>
    <row r="863" spans="5:5" ht="15.75" customHeight="1" x14ac:dyDescent="0.25">
      <c r="E863" s="67"/>
    </row>
    <row r="864" spans="5:5" ht="15.75" customHeight="1" x14ac:dyDescent="0.25">
      <c r="E864" s="67"/>
    </row>
    <row r="865" spans="5:5" ht="15.75" customHeight="1" x14ac:dyDescent="0.25">
      <c r="E865" s="67"/>
    </row>
    <row r="866" spans="5:5" ht="15.75" customHeight="1" x14ac:dyDescent="0.25">
      <c r="E866" s="67"/>
    </row>
    <row r="867" spans="5:5" ht="15.75" customHeight="1" x14ac:dyDescent="0.25">
      <c r="E867" s="67"/>
    </row>
    <row r="868" spans="5:5" ht="15.75" customHeight="1" x14ac:dyDescent="0.25">
      <c r="E868" s="67"/>
    </row>
    <row r="869" spans="5:5" ht="15.75" customHeight="1" x14ac:dyDescent="0.25">
      <c r="E869" s="67"/>
    </row>
    <row r="870" spans="5:5" ht="15.75" customHeight="1" x14ac:dyDescent="0.25">
      <c r="E870" s="67"/>
    </row>
    <row r="871" spans="5:5" ht="15.75" customHeight="1" x14ac:dyDescent="0.25">
      <c r="E871" s="67"/>
    </row>
    <row r="872" spans="5:5" ht="15.75" customHeight="1" x14ac:dyDescent="0.25">
      <c r="E872" s="67"/>
    </row>
    <row r="873" spans="5:5" ht="15.75" customHeight="1" x14ac:dyDescent="0.25">
      <c r="E873" s="67"/>
    </row>
    <row r="874" spans="5:5" ht="15.75" customHeight="1" x14ac:dyDescent="0.25">
      <c r="E874" s="67"/>
    </row>
    <row r="875" spans="5:5" ht="15.75" customHeight="1" x14ac:dyDescent="0.25">
      <c r="E875" s="67"/>
    </row>
    <row r="876" spans="5:5" ht="15.75" customHeight="1" x14ac:dyDescent="0.25">
      <c r="E876" s="67"/>
    </row>
    <row r="877" spans="5:5" ht="15.75" customHeight="1" x14ac:dyDescent="0.25">
      <c r="E877" s="67"/>
    </row>
    <row r="878" spans="5:5" ht="15.75" customHeight="1" x14ac:dyDescent="0.25">
      <c r="E878" s="67"/>
    </row>
    <row r="879" spans="5:5" ht="15.75" customHeight="1" x14ac:dyDescent="0.25">
      <c r="E879" s="67"/>
    </row>
    <row r="880" spans="5:5" ht="15.75" customHeight="1" x14ac:dyDescent="0.25">
      <c r="E880" s="67"/>
    </row>
    <row r="881" spans="5:5" ht="15.75" customHeight="1" x14ac:dyDescent="0.25">
      <c r="E881" s="67"/>
    </row>
    <row r="882" spans="5:5" ht="15.75" customHeight="1" x14ac:dyDescent="0.25">
      <c r="E882" s="67"/>
    </row>
    <row r="883" spans="5:5" ht="15.75" customHeight="1" x14ac:dyDescent="0.25">
      <c r="E883" s="67"/>
    </row>
    <row r="884" spans="5:5" ht="15.75" customHeight="1" x14ac:dyDescent="0.25">
      <c r="E884" s="67"/>
    </row>
    <row r="885" spans="5:5" ht="15.75" customHeight="1" x14ac:dyDescent="0.25">
      <c r="E885" s="67"/>
    </row>
    <row r="886" spans="5:5" ht="15.75" customHeight="1" x14ac:dyDescent="0.25">
      <c r="E886" s="67"/>
    </row>
    <row r="887" spans="5:5" ht="15.75" customHeight="1" x14ac:dyDescent="0.25">
      <c r="E887" s="67"/>
    </row>
    <row r="888" spans="5:5" ht="15.75" customHeight="1" x14ac:dyDescent="0.25">
      <c r="E888" s="67"/>
    </row>
    <row r="889" spans="5:5" ht="15.75" customHeight="1" x14ac:dyDescent="0.25">
      <c r="E889" s="67"/>
    </row>
    <row r="890" spans="5:5" ht="15.75" customHeight="1" x14ac:dyDescent="0.25">
      <c r="E890" s="67"/>
    </row>
    <row r="891" spans="5:5" ht="15.75" customHeight="1" x14ac:dyDescent="0.25">
      <c r="E891" s="67"/>
    </row>
    <row r="892" spans="5:5" ht="15.75" customHeight="1" x14ac:dyDescent="0.25">
      <c r="E892" s="67"/>
    </row>
    <row r="893" spans="5:5" ht="15.75" customHeight="1" x14ac:dyDescent="0.25">
      <c r="E893" s="67"/>
    </row>
    <row r="894" spans="5:5" ht="15.75" customHeight="1" x14ac:dyDescent="0.25">
      <c r="E894" s="67"/>
    </row>
    <row r="895" spans="5:5" ht="15.75" customHeight="1" x14ac:dyDescent="0.25">
      <c r="E895" s="67"/>
    </row>
    <row r="896" spans="5:5" ht="15.75" customHeight="1" x14ac:dyDescent="0.25">
      <c r="E896" s="67"/>
    </row>
    <row r="897" spans="5:5" ht="15.75" customHeight="1" x14ac:dyDescent="0.25">
      <c r="E897" s="67"/>
    </row>
    <row r="898" spans="5:5" ht="15.75" customHeight="1" x14ac:dyDescent="0.25">
      <c r="E898" s="67"/>
    </row>
    <row r="899" spans="5:5" ht="15.75" customHeight="1" x14ac:dyDescent="0.25">
      <c r="E899" s="67"/>
    </row>
    <row r="900" spans="5:5" ht="15.75" customHeight="1" x14ac:dyDescent="0.25">
      <c r="E900" s="67"/>
    </row>
    <row r="901" spans="5:5" ht="15.75" customHeight="1" x14ac:dyDescent="0.25">
      <c r="E901" s="67"/>
    </row>
    <row r="902" spans="5:5" ht="15.75" customHeight="1" x14ac:dyDescent="0.25">
      <c r="E902" s="67"/>
    </row>
    <row r="903" spans="5:5" ht="15.75" customHeight="1" x14ac:dyDescent="0.25">
      <c r="E903" s="67"/>
    </row>
    <row r="904" spans="5:5" ht="15.75" customHeight="1" x14ac:dyDescent="0.25">
      <c r="E904" s="67"/>
    </row>
    <row r="905" spans="5:5" ht="15.75" customHeight="1" x14ac:dyDescent="0.25">
      <c r="E905" s="67"/>
    </row>
    <row r="906" spans="5:5" ht="15.75" customHeight="1" x14ac:dyDescent="0.25">
      <c r="E906" s="67"/>
    </row>
    <row r="907" spans="5:5" ht="15.75" customHeight="1" x14ac:dyDescent="0.25">
      <c r="E907" s="67"/>
    </row>
    <row r="908" spans="5:5" ht="15.75" customHeight="1" x14ac:dyDescent="0.25">
      <c r="E908" s="67"/>
    </row>
    <row r="909" spans="5:5" ht="15.75" customHeight="1" x14ac:dyDescent="0.25">
      <c r="E909" s="67"/>
    </row>
    <row r="910" spans="5:5" ht="15.75" customHeight="1" x14ac:dyDescent="0.25">
      <c r="E910" s="67"/>
    </row>
    <row r="911" spans="5:5" ht="15.75" customHeight="1" x14ac:dyDescent="0.25">
      <c r="E911" s="67"/>
    </row>
    <row r="912" spans="5:5" ht="15.75" customHeight="1" x14ac:dyDescent="0.25">
      <c r="E912" s="67"/>
    </row>
    <row r="913" spans="5:5" ht="15.75" customHeight="1" x14ac:dyDescent="0.25">
      <c r="E913" s="67"/>
    </row>
    <row r="914" spans="5:5" ht="15.75" customHeight="1" x14ac:dyDescent="0.25">
      <c r="E914" s="67"/>
    </row>
    <row r="915" spans="5:5" ht="15.75" customHeight="1" x14ac:dyDescent="0.25">
      <c r="E915" s="67"/>
    </row>
    <row r="916" spans="5:5" ht="15.75" customHeight="1" x14ac:dyDescent="0.25">
      <c r="E916" s="67"/>
    </row>
    <row r="917" spans="5:5" ht="15.75" customHeight="1" x14ac:dyDescent="0.25">
      <c r="E917" s="67"/>
    </row>
    <row r="918" spans="5:5" ht="15.75" customHeight="1" x14ac:dyDescent="0.25">
      <c r="E918" s="67"/>
    </row>
    <row r="919" spans="5:5" ht="15.75" customHeight="1" x14ac:dyDescent="0.25">
      <c r="E919" s="67"/>
    </row>
    <row r="920" spans="5:5" ht="15.75" customHeight="1" x14ac:dyDescent="0.25">
      <c r="E920" s="67"/>
    </row>
    <row r="921" spans="5:5" ht="15.75" customHeight="1" x14ac:dyDescent="0.25">
      <c r="E921" s="67"/>
    </row>
    <row r="922" spans="5:5" ht="15.75" customHeight="1" x14ac:dyDescent="0.25">
      <c r="E922" s="67"/>
    </row>
    <row r="923" spans="5:5" ht="15.75" customHeight="1" x14ac:dyDescent="0.25">
      <c r="E923" s="67"/>
    </row>
    <row r="924" spans="5:5" ht="15.75" customHeight="1" x14ac:dyDescent="0.25">
      <c r="E924" s="67"/>
    </row>
    <row r="925" spans="5:5" ht="15.75" customHeight="1" x14ac:dyDescent="0.25">
      <c r="E925" s="67"/>
    </row>
    <row r="926" spans="5:5" ht="15.75" customHeight="1" x14ac:dyDescent="0.25">
      <c r="E926" s="67"/>
    </row>
    <row r="927" spans="5:5" ht="15.75" customHeight="1" x14ac:dyDescent="0.25">
      <c r="E927" s="67"/>
    </row>
    <row r="928" spans="5:5" ht="15.75" customHeight="1" x14ac:dyDescent="0.25">
      <c r="E928" s="67"/>
    </row>
    <row r="929" spans="5:5" ht="15.75" customHeight="1" x14ac:dyDescent="0.25">
      <c r="E929" s="67"/>
    </row>
    <row r="930" spans="5:5" ht="15.75" customHeight="1" x14ac:dyDescent="0.25">
      <c r="E930" s="67"/>
    </row>
    <row r="931" spans="5:5" ht="15.75" customHeight="1" x14ac:dyDescent="0.25">
      <c r="E931" s="67"/>
    </row>
    <row r="932" spans="5:5" ht="15.75" customHeight="1" x14ac:dyDescent="0.25">
      <c r="E932" s="67"/>
    </row>
    <row r="933" spans="5:5" ht="15.75" customHeight="1" x14ac:dyDescent="0.25">
      <c r="E933" s="67"/>
    </row>
    <row r="934" spans="5:5" ht="15.75" customHeight="1" x14ac:dyDescent="0.25">
      <c r="E934" s="67"/>
    </row>
    <row r="935" spans="5:5" ht="15.75" customHeight="1" x14ac:dyDescent="0.25">
      <c r="E935" s="67"/>
    </row>
    <row r="936" spans="5:5" ht="15.75" customHeight="1" x14ac:dyDescent="0.25">
      <c r="E936" s="67"/>
    </row>
    <row r="937" spans="5:5" ht="15.75" customHeight="1" x14ac:dyDescent="0.25">
      <c r="E937" s="67"/>
    </row>
    <row r="938" spans="5:5" ht="15.75" customHeight="1" x14ac:dyDescent="0.25">
      <c r="E938" s="67"/>
    </row>
    <row r="939" spans="5:5" ht="15.75" customHeight="1" x14ac:dyDescent="0.25">
      <c r="E939" s="67"/>
    </row>
    <row r="940" spans="5:5" ht="15.75" customHeight="1" x14ac:dyDescent="0.25">
      <c r="E940" s="67"/>
    </row>
    <row r="941" spans="5:5" ht="15.75" customHeight="1" x14ac:dyDescent="0.25">
      <c r="E941" s="67"/>
    </row>
    <row r="942" spans="5:5" ht="15.75" customHeight="1" x14ac:dyDescent="0.25">
      <c r="E942" s="67"/>
    </row>
    <row r="943" spans="5:5" ht="15.75" customHeight="1" x14ac:dyDescent="0.25">
      <c r="E943" s="67"/>
    </row>
    <row r="944" spans="5:5" ht="15.75" customHeight="1" x14ac:dyDescent="0.25">
      <c r="E944" s="67"/>
    </row>
    <row r="945" spans="5:5" ht="15.75" customHeight="1" x14ac:dyDescent="0.25">
      <c r="E945" s="67"/>
    </row>
    <row r="946" spans="5:5" ht="15.75" customHeight="1" x14ac:dyDescent="0.25">
      <c r="E946" s="67"/>
    </row>
    <row r="947" spans="5:5" ht="15.75" customHeight="1" x14ac:dyDescent="0.25">
      <c r="E947" s="67"/>
    </row>
    <row r="948" spans="5:5" ht="15.75" customHeight="1" x14ac:dyDescent="0.25">
      <c r="E948" s="67"/>
    </row>
    <row r="949" spans="5:5" ht="15.75" customHeight="1" x14ac:dyDescent="0.25">
      <c r="E949" s="67"/>
    </row>
    <row r="950" spans="5:5" ht="15.75" customHeight="1" x14ac:dyDescent="0.25">
      <c r="E950" s="67"/>
    </row>
    <row r="951" spans="5:5" ht="15.75" customHeight="1" x14ac:dyDescent="0.25">
      <c r="E951" s="67"/>
    </row>
    <row r="952" spans="5:5" ht="15.75" customHeight="1" x14ac:dyDescent="0.25">
      <c r="E952" s="67"/>
    </row>
    <row r="953" spans="5:5" ht="15.75" customHeight="1" x14ac:dyDescent="0.25">
      <c r="E953" s="67"/>
    </row>
    <row r="954" spans="5:5" ht="15.75" customHeight="1" x14ac:dyDescent="0.25">
      <c r="E954" s="67"/>
    </row>
    <row r="955" spans="5:5" ht="15.75" customHeight="1" x14ac:dyDescent="0.25">
      <c r="E955" s="67"/>
    </row>
    <row r="956" spans="5:5" ht="15.75" customHeight="1" x14ac:dyDescent="0.25">
      <c r="E956" s="67"/>
    </row>
    <row r="957" spans="5:5" ht="15.75" customHeight="1" x14ac:dyDescent="0.25">
      <c r="E957" s="67"/>
    </row>
    <row r="958" spans="5:5" ht="15.75" customHeight="1" x14ac:dyDescent="0.25">
      <c r="E958" s="67"/>
    </row>
    <row r="959" spans="5:5" ht="15.75" customHeight="1" x14ac:dyDescent="0.25">
      <c r="E959" s="67"/>
    </row>
    <row r="960" spans="5:5" ht="15.75" customHeight="1" x14ac:dyDescent="0.25">
      <c r="E960" s="67"/>
    </row>
    <row r="961" spans="5:5" ht="15.75" customHeight="1" x14ac:dyDescent="0.25">
      <c r="E961" s="67"/>
    </row>
    <row r="962" spans="5:5" ht="15.75" customHeight="1" x14ac:dyDescent="0.25">
      <c r="E962" s="67"/>
    </row>
    <row r="963" spans="5:5" ht="15.75" customHeight="1" x14ac:dyDescent="0.25">
      <c r="E963" s="67"/>
    </row>
    <row r="964" spans="5:5" ht="15.75" customHeight="1" x14ac:dyDescent="0.25">
      <c r="E964" s="67"/>
    </row>
    <row r="965" spans="5:5" ht="15.75" customHeight="1" x14ac:dyDescent="0.25">
      <c r="E965" s="67"/>
    </row>
    <row r="966" spans="5:5" ht="15.75" customHeight="1" x14ac:dyDescent="0.25">
      <c r="E966" s="67"/>
    </row>
    <row r="967" spans="5:5" ht="15.75" customHeight="1" x14ac:dyDescent="0.25">
      <c r="E967" s="67"/>
    </row>
    <row r="968" spans="5:5" ht="15.75" customHeight="1" x14ac:dyDescent="0.25">
      <c r="E968" s="67"/>
    </row>
    <row r="969" spans="5:5" ht="15.75" customHeight="1" x14ac:dyDescent="0.25">
      <c r="E969" s="67"/>
    </row>
    <row r="970" spans="5:5" ht="15.75" customHeight="1" x14ac:dyDescent="0.25">
      <c r="E970" s="67"/>
    </row>
    <row r="971" spans="5:5" ht="15.75" customHeight="1" x14ac:dyDescent="0.25">
      <c r="E971" s="67"/>
    </row>
    <row r="972" spans="5:5" ht="15.75" customHeight="1" x14ac:dyDescent="0.25">
      <c r="E972" s="67"/>
    </row>
    <row r="973" spans="5:5" ht="15.75" customHeight="1" x14ac:dyDescent="0.25">
      <c r="E973" s="67"/>
    </row>
    <row r="974" spans="5:5" ht="15.75" customHeight="1" x14ac:dyDescent="0.25">
      <c r="E974" s="67"/>
    </row>
    <row r="975" spans="5:5" ht="15.75" customHeight="1" x14ac:dyDescent="0.25">
      <c r="E975" s="67"/>
    </row>
    <row r="976" spans="5:5" ht="15.75" customHeight="1" x14ac:dyDescent="0.25">
      <c r="E976" s="67"/>
    </row>
    <row r="977" spans="5:5" ht="15.75" customHeight="1" x14ac:dyDescent="0.25">
      <c r="E977" s="67"/>
    </row>
    <row r="978" spans="5:5" ht="15.75" customHeight="1" x14ac:dyDescent="0.25">
      <c r="E978" s="67"/>
    </row>
    <row r="979" spans="5:5" ht="15.75" customHeight="1" x14ac:dyDescent="0.25">
      <c r="E979" s="67"/>
    </row>
    <row r="980" spans="5:5" ht="15.75" customHeight="1" x14ac:dyDescent="0.25">
      <c r="E980" s="67"/>
    </row>
    <row r="981" spans="5:5" ht="15.75" customHeight="1" x14ac:dyDescent="0.25">
      <c r="E981" s="67"/>
    </row>
    <row r="982" spans="5:5" ht="15.75" customHeight="1" x14ac:dyDescent="0.25">
      <c r="E982" s="67"/>
    </row>
    <row r="983" spans="5:5" ht="15.75" customHeight="1" x14ac:dyDescent="0.25">
      <c r="E983" s="67"/>
    </row>
    <row r="984" spans="5:5" ht="15.75" customHeight="1" x14ac:dyDescent="0.25">
      <c r="E984" s="67"/>
    </row>
    <row r="985" spans="5:5" ht="15.75" customHeight="1" x14ac:dyDescent="0.25">
      <c r="E985" s="67"/>
    </row>
    <row r="986" spans="5:5" ht="15.75" customHeight="1" x14ac:dyDescent="0.25">
      <c r="E986" s="67"/>
    </row>
    <row r="987" spans="5:5" ht="15.75" customHeight="1" x14ac:dyDescent="0.25">
      <c r="E987" s="67"/>
    </row>
    <row r="988" spans="5:5" ht="15.75" customHeight="1" x14ac:dyDescent="0.25">
      <c r="E988" s="67"/>
    </row>
    <row r="989" spans="5:5" ht="15.75" customHeight="1" x14ac:dyDescent="0.25">
      <c r="E989" s="67"/>
    </row>
    <row r="990" spans="5:5" ht="15.75" customHeight="1" x14ac:dyDescent="0.25">
      <c r="E990" s="67"/>
    </row>
    <row r="991" spans="5:5" ht="15.75" customHeight="1" x14ac:dyDescent="0.25">
      <c r="E991" s="67"/>
    </row>
    <row r="992" spans="5:5" ht="15.75" customHeight="1" x14ac:dyDescent="0.25">
      <c r="E992" s="67"/>
    </row>
    <row r="993" spans="5:5" ht="15.75" customHeight="1" x14ac:dyDescent="0.25">
      <c r="E993" s="67"/>
    </row>
    <row r="994" spans="5:5" ht="15.75" customHeight="1" x14ac:dyDescent="0.25">
      <c r="E994" s="67"/>
    </row>
    <row r="995" spans="5:5" ht="15.75" customHeight="1" x14ac:dyDescent="0.25">
      <c r="E995" s="67"/>
    </row>
    <row r="996" spans="5:5" ht="15.75" customHeight="1" x14ac:dyDescent="0.25">
      <c r="E996" s="67"/>
    </row>
    <row r="997" spans="5:5" ht="15.75" customHeight="1" x14ac:dyDescent="0.25">
      <c r="E997" s="67"/>
    </row>
    <row r="998" spans="5:5" ht="15.75" customHeight="1" x14ac:dyDescent="0.25">
      <c r="E998" s="67"/>
    </row>
    <row r="999" spans="5:5" ht="15.75" customHeight="1" x14ac:dyDescent="0.25">
      <c r="E999" s="67"/>
    </row>
    <row r="1000" spans="5:5" ht="15.75" customHeight="1" x14ac:dyDescent="0.25">
      <c r="E1000" s="67"/>
    </row>
    <row r="1001" spans="5:5" ht="15.75" customHeight="1" x14ac:dyDescent="0.25">
      <c r="E1001" s="67"/>
    </row>
  </sheetData>
  <mergeCells count="1">
    <mergeCell ref="A37:D37"/>
  </mergeCells>
  <pageMargins left="0.7" right="0.7" top="0.75" bottom="0.75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showGridLines="0" workbookViewId="0">
      <pane ySplit="4" topLeftCell="A43" activePane="bottomLeft" state="frozen"/>
      <selection pane="bottomLeft" activeCell="D52" sqref="D52"/>
    </sheetView>
  </sheetViews>
  <sheetFormatPr defaultColWidth="12.625" defaultRowHeight="15" customHeight="1" x14ac:dyDescent="0.2"/>
  <cols>
    <col min="1" max="1" width="57.875" style="5" customWidth="1"/>
    <col min="2" max="4" width="18.875" style="5" customWidth="1"/>
    <col min="5" max="5" width="20.125" style="5" customWidth="1"/>
    <col min="6" max="26" width="7.625" style="5" customWidth="1"/>
    <col min="27" max="16384" width="12.625" style="5"/>
  </cols>
  <sheetData>
    <row r="1" spans="1:26" ht="23.25" x14ac:dyDescent="0.35">
      <c r="A1" s="13"/>
      <c r="B1" s="7"/>
      <c r="C1" s="13"/>
      <c r="D1" s="13"/>
      <c r="E1" s="1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3.25" x14ac:dyDescent="0.35">
      <c r="A2" s="13"/>
      <c r="B2" s="7" t="s">
        <v>23</v>
      </c>
      <c r="C2" s="13"/>
      <c r="D2" s="13"/>
      <c r="E2" s="1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8.75" x14ac:dyDescent="0.3">
      <c r="A3" s="13"/>
      <c r="B3" s="13"/>
      <c r="C3" s="13"/>
      <c r="D3" s="13"/>
      <c r="E3" s="78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23.25" x14ac:dyDescent="0.35">
      <c r="A4" s="8" t="s">
        <v>0</v>
      </c>
      <c r="B4" s="58" t="s">
        <v>1</v>
      </c>
      <c r="C4" s="58" t="s">
        <v>2</v>
      </c>
      <c r="D4" s="58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59"/>
      <c r="B5" s="60"/>
      <c r="C5" s="60"/>
      <c r="D5" s="60"/>
      <c r="E5" s="2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8.75" x14ac:dyDescent="0.3">
      <c r="A6" s="33" t="s">
        <v>133</v>
      </c>
      <c r="B6" s="61" t="s">
        <v>1</v>
      </c>
      <c r="C6" s="61" t="s">
        <v>2</v>
      </c>
      <c r="D6" s="62" t="s">
        <v>5</v>
      </c>
      <c r="E6" s="13"/>
    </row>
    <row r="7" spans="1:26" ht="18.75" x14ac:dyDescent="0.3">
      <c r="A7" s="14" t="s">
        <v>6</v>
      </c>
      <c r="B7" s="52">
        <f>'Data Input &amp; Summary Results'!B51</f>
        <v>5625000</v>
      </c>
      <c r="C7" s="52">
        <f>'Data Input &amp; Summary Results'!C51</f>
        <v>5475000</v>
      </c>
      <c r="D7" s="52">
        <f t="shared" ref="D7:D9" si="0">SUM(C7-B7)</f>
        <v>-150000</v>
      </c>
      <c r="E7" s="63" t="s">
        <v>7</v>
      </c>
    </row>
    <row r="8" spans="1:26" ht="18.75" x14ac:dyDescent="0.3">
      <c r="A8" s="14" t="s">
        <v>8</v>
      </c>
      <c r="B8" s="52">
        <f>'Data Input &amp; Summary Results'!B52</f>
        <v>1875000</v>
      </c>
      <c r="C8" s="52">
        <f>'Data Input &amp; Summary Results'!C52</f>
        <v>1825000</v>
      </c>
      <c r="D8" s="52">
        <f t="shared" si="0"/>
        <v>-50000</v>
      </c>
      <c r="E8" s="64" t="s">
        <v>9</v>
      </c>
    </row>
    <row r="9" spans="1:26" ht="18.75" x14ac:dyDescent="0.3">
      <c r="A9" s="19" t="s">
        <v>12</v>
      </c>
      <c r="B9" s="65">
        <f t="shared" ref="B9:C9" si="1">SUM(B7+B8)</f>
        <v>7500000</v>
      </c>
      <c r="C9" s="65">
        <f t="shared" si="1"/>
        <v>7300000</v>
      </c>
      <c r="D9" s="52">
        <f t="shared" si="0"/>
        <v>-200000</v>
      </c>
      <c r="E9" s="13"/>
    </row>
    <row r="10" spans="1:26" ht="18.75" x14ac:dyDescent="0.3">
      <c r="A10" s="13"/>
      <c r="B10" s="13"/>
      <c r="C10" s="13"/>
      <c r="D10" s="13"/>
      <c r="E10" s="78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8.75" x14ac:dyDescent="0.3">
      <c r="A11" s="10" t="s">
        <v>13</v>
      </c>
      <c r="B11" s="61" t="s">
        <v>1</v>
      </c>
      <c r="C11" s="61" t="s">
        <v>2</v>
      </c>
      <c r="D11" s="62" t="s">
        <v>5</v>
      </c>
      <c r="E11" s="13"/>
    </row>
    <row r="12" spans="1:26" ht="18.75" x14ac:dyDescent="0.3">
      <c r="A12" s="14" t="s">
        <v>15</v>
      </c>
      <c r="B12" s="34">
        <v>1</v>
      </c>
      <c r="C12" s="34">
        <v>1</v>
      </c>
      <c r="D12" s="35">
        <f t="shared" ref="D12:D13" si="2">SUM(C12-B12)</f>
        <v>0</v>
      </c>
      <c r="E12" s="13"/>
    </row>
    <row r="13" spans="1:26" ht="18.75" x14ac:dyDescent="0.3">
      <c r="A13" s="14" t="s">
        <v>18</v>
      </c>
      <c r="B13" s="34">
        <v>0.3</v>
      </c>
      <c r="C13" s="34">
        <v>0.3</v>
      </c>
      <c r="D13" s="35">
        <f t="shared" si="2"/>
        <v>0</v>
      </c>
      <c r="E13" s="13"/>
    </row>
    <row r="14" spans="1:26" ht="18.75" x14ac:dyDescent="0.3">
      <c r="A14" s="89"/>
      <c r="B14" s="13"/>
      <c r="C14" s="13"/>
      <c r="D14" s="13"/>
      <c r="E14" s="78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8.75" x14ac:dyDescent="0.3">
      <c r="A15" s="10" t="s">
        <v>19</v>
      </c>
      <c r="B15" s="61" t="s">
        <v>1</v>
      </c>
      <c r="C15" s="61" t="s">
        <v>2</v>
      </c>
      <c r="D15" s="62" t="s">
        <v>5</v>
      </c>
      <c r="E15" s="13"/>
    </row>
    <row r="16" spans="1:26" ht="18.75" x14ac:dyDescent="0.3">
      <c r="A16" s="14" t="s">
        <v>20</v>
      </c>
      <c r="B16" s="70">
        <f>SUM(B12*'Data Input &amp; Summary Results'!B7)</f>
        <v>6000000</v>
      </c>
      <c r="C16" s="70">
        <f>SUM(C12*'Data Input &amp; Summary Results'!C7)</f>
        <v>5400000</v>
      </c>
      <c r="D16" s="52">
        <f t="shared" ref="D16:D18" si="3">SUM(C16-B16)</f>
        <v>-600000</v>
      </c>
      <c r="E16" s="13"/>
    </row>
    <row r="17" spans="1:26" ht="18.75" x14ac:dyDescent="0.3">
      <c r="A17" s="14" t="s">
        <v>22</v>
      </c>
      <c r="B17" s="70">
        <f>SUM(B13*'Data Input &amp; Summary Results'!B8)</f>
        <v>900000</v>
      </c>
      <c r="C17" s="70">
        <f>SUM(C13*'Data Input &amp; Summary Results'!C8)</f>
        <v>1050000</v>
      </c>
      <c r="D17" s="52">
        <f t="shared" si="3"/>
        <v>150000</v>
      </c>
      <c r="E17" s="13"/>
    </row>
    <row r="18" spans="1:26" ht="18.75" x14ac:dyDescent="0.3">
      <c r="A18" s="19" t="s">
        <v>16</v>
      </c>
      <c r="B18" s="90">
        <f t="shared" ref="B18:C18" si="4">SUM(B16:B17)</f>
        <v>6900000</v>
      </c>
      <c r="C18" s="90">
        <f t="shared" si="4"/>
        <v>6450000</v>
      </c>
      <c r="D18" s="52">
        <f t="shared" si="3"/>
        <v>-450000</v>
      </c>
      <c r="E18" s="13"/>
    </row>
    <row r="19" spans="1:26" ht="18.75" x14ac:dyDescent="0.3">
      <c r="A19" s="13"/>
      <c r="B19" s="13"/>
      <c r="C19" s="13"/>
      <c r="D19" s="13"/>
      <c r="E19" s="78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8.75" x14ac:dyDescent="0.3">
      <c r="A20" s="10" t="s">
        <v>23</v>
      </c>
      <c r="B20" s="61" t="s">
        <v>1</v>
      </c>
      <c r="C20" s="61" t="s">
        <v>2</v>
      </c>
      <c r="D20" s="62" t="s">
        <v>5</v>
      </c>
      <c r="E20" s="13"/>
    </row>
    <row r="21" spans="1:26" ht="18.75" x14ac:dyDescent="0.3">
      <c r="A21" s="14" t="s">
        <v>15</v>
      </c>
      <c r="B21" s="75">
        <f t="shared" ref="B21:C21" si="5">IFERROR((B7/B16),"No Data")</f>
        <v>0.9375</v>
      </c>
      <c r="C21" s="75">
        <f t="shared" si="5"/>
        <v>1.0138888888888888</v>
      </c>
      <c r="D21" s="75">
        <f t="shared" ref="D21:D23" si="6">IFERROR((C21-B21),"No Data")</f>
        <v>7.638888888888884E-2</v>
      </c>
      <c r="E21" s="13"/>
    </row>
    <row r="22" spans="1:26" ht="15.75" customHeight="1" x14ac:dyDescent="0.3">
      <c r="A22" s="14" t="s">
        <v>26</v>
      </c>
      <c r="B22" s="75">
        <f t="shared" ref="B22:C22" si="7">IFERROR((B8/B17),"No Data")</f>
        <v>2.0833333333333335</v>
      </c>
      <c r="C22" s="75">
        <f t="shared" si="7"/>
        <v>1.7380952380952381</v>
      </c>
      <c r="D22" s="75">
        <f t="shared" si="6"/>
        <v>-0.34523809523809534</v>
      </c>
      <c r="E22" s="13"/>
    </row>
    <row r="23" spans="1:26" ht="15.75" customHeight="1" x14ac:dyDescent="0.3">
      <c r="A23" s="19" t="s">
        <v>27</v>
      </c>
      <c r="B23" s="75">
        <f t="shared" ref="B23:C23" si="8">IFERROR((B9/B18),"No Data")</f>
        <v>1.0869565217391304</v>
      </c>
      <c r="C23" s="75">
        <f t="shared" si="8"/>
        <v>1.1317829457364341</v>
      </c>
      <c r="D23" s="75">
        <f t="shared" si="6"/>
        <v>4.4826423997303744E-2</v>
      </c>
      <c r="E23" s="13"/>
    </row>
    <row r="24" spans="1:26" ht="15.75" customHeight="1" x14ac:dyDescent="0.3">
      <c r="A24" s="13"/>
      <c r="B24" s="13"/>
      <c r="C24" s="13"/>
      <c r="D24" s="13"/>
      <c r="E24" s="78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5.75" customHeight="1" x14ac:dyDescent="0.3">
      <c r="A25" s="10" t="s">
        <v>29</v>
      </c>
      <c r="B25" s="61" t="s">
        <v>1</v>
      </c>
      <c r="C25" s="61" t="s">
        <v>2</v>
      </c>
      <c r="D25" s="62" t="s">
        <v>5</v>
      </c>
      <c r="E25" s="13"/>
    </row>
    <row r="26" spans="1:26" ht="15.75" customHeight="1" x14ac:dyDescent="0.3">
      <c r="A26" s="14" t="s">
        <v>15</v>
      </c>
      <c r="B26" s="75">
        <f>IFERROR((B21/'Data Input &amp; Summary Results'!B44),"No Data")</f>
        <v>1.3020833333333335</v>
      </c>
      <c r="C26" s="75">
        <f>IFERROR((C21/'Data Input &amp; Summary Results'!C44),"No Data")</f>
        <v>1.3518518518518519</v>
      </c>
      <c r="D26" s="75">
        <f t="shared" ref="D26:D28" si="9">IFERROR((C26-B26),"No Data")</f>
        <v>4.9768518518518379E-2</v>
      </c>
      <c r="E26" s="13"/>
    </row>
    <row r="27" spans="1:26" ht="15.75" customHeight="1" x14ac:dyDescent="0.3">
      <c r="A27" s="14" t="s">
        <v>26</v>
      </c>
      <c r="B27" s="75">
        <f>IFERROR((B22/'Data Input &amp; Summary Results'!B44),"No Data")</f>
        <v>2.893518518518519</v>
      </c>
      <c r="C27" s="75">
        <f>IFERROR((C22/'Data Input &amp; Summary Results'!C44),"No Data")</f>
        <v>2.3174603174603177</v>
      </c>
      <c r="D27" s="75">
        <f t="shared" si="9"/>
        <v>-0.57605820105820138</v>
      </c>
      <c r="E27" s="13"/>
    </row>
    <row r="28" spans="1:26" ht="15.75" customHeight="1" x14ac:dyDescent="0.3">
      <c r="A28" s="19" t="s">
        <v>27</v>
      </c>
      <c r="B28" s="75">
        <f>IFERROR((B23/'Data Input &amp; Summary Results'!B44),"No Data")</f>
        <v>1.5096618357487923</v>
      </c>
      <c r="C28" s="75">
        <f>IFERROR((C23/'Data Input &amp; Summary Results'!C44),"No Data")</f>
        <v>1.5090439276485788</v>
      </c>
      <c r="D28" s="75">
        <f t="shared" si="9"/>
        <v>-6.1790810021356002E-4</v>
      </c>
      <c r="E28" s="13"/>
    </row>
    <row r="29" spans="1:26" ht="15.75" customHeight="1" x14ac:dyDescent="0.3">
      <c r="A29" s="13"/>
      <c r="B29" s="13"/>
      <c r="C29" s="13"/>
      <c r="D29" s="13"/>
      <c r="E29" s="13"/>
    </row>
    <row r="30" spans="1:26" ht="15.75" customHeight="1" x14ac:dyDescent="0.3">
      <c r="A30" s="13"/>
      <c r="B30" s="13"/>
      <c r="C30" s="13"/>
      <c r="D30" s="13"/>
      <c r="E30" s="13"/>
    </row>
    <row r="31" spans="1:26" ht="30.75" customHeight="1" x14ac:dyDescent="0.3">
      <c r="A31" s="91" t="s">
        <v>147</v>
      </c>
      <c r="B31" s="91"/>
      <c r="C31" s="91"/>
      <c r="D31" s="91"/>
      <c r="E31" s="13"/>
    </row>
    <row r="32" spans="1:26" ht="15.75" customHeight="1" x14ac:dyDescent="0.3">
      <c r="A32" s="26"/>
      <c r="B32" s="78"/>
      <c r="C32" s="78"/>
      <c r="D32" s="78"/>
      <c r="E32" s="13"/>
    </row>
    <row r="33" spans="1:5" ht="15.75" customHeight="1" x14ac:dyDescent="0.3">
      <c r="A33" s="10" t="s">
        <v>34</v>
      </c>
      <c r="B33" s="11" t="s">
        <v>1</v>
      </c>
      <c r="C33" s="11" t="s">
        <v>2</v>
      </c>
      <c r="D33" s="62" t="s">
        <v>5</v>
      </c>
      <c r="E33" s="13"/>
    </row>
    <row r="34" spans="1:5" ht="15.75" customHeight="1" x14ac:dyDescent="0.3">
      <c r="A34" s="79"/>
      <c r="B34" s="80">
        <v>0</v>
      </c>
      <c r="C34" s="80">
        <v>0</v>
      </c>
      <c r="D34" s="81">
        <f>SUM(C34-B34)</f>
        <v>0</v>
      </c>
      <c r="E34" s="13"/>
    </row>
    <row r="35" spans="1:5" ht="15.75" customHeight="1" x14ac:dyDescent="0.3">
      <c r="A35" s="79"/>
      <c r="B35" s="78"/>
      <c r="C35" s="78"/>
      <c r="D35" s="78"/>
      <c r="E35" s="13"/>
    </row>
    <row r="36" spans="1:5" ht="15.75" customHeight="1" x14ac:dyDescent="0.3">
      <c r="A36" s="10" t="s">
        <v>38</v>
      </c>
      <c r="B36" s="11" t="s">
        <v>1</v>
      </c>
      <c r="C36" s="11" t="s">
        <v>2</v>
      </c>
      <c r="D36" s="62" t="s">
        <v>5</v>
      </c>
      <c r="E36" s="13"/>
    </row>
    <row r="37" spans="1:5" ht="15.75" customHeight="1" x14ac:dyDescent="0.3">
      <c r="A37" s="79"/>
      <c r="B37" s="80">
        <v>0</v>
      </c>
      <c r="C37" s="80">
        <v>0</v>
      </c>
      <c r="D37" s="81">
        <f>SUM(C37-B37)</f>
        <v>0</v>
      </c>
      <c r="E37" s="13"/>
    </row>
    <row r="38" spans="1:5" ht="15.75" customHeight="1" x14ac:dyDescent="0.3">
      <c r="A38" s="79"/>
      <c r="B38" s="78"/>
      <c r="C38" s="78"/>
      <c r="D38" s="78"/>
      <c r="E38" s="13"/>
    </row>
    <row r="39" spans="1:5" ht="15.75" customHeight="1" x14ac:dyDescent="0.3">
      <c r="A39" s="10" t="s">
        <v>40</v>
      </c>
      <c r="B39" s="11" t="s">
        <v>1</v>
      </c>
      <c r="C39" s="11" t="s">
        <v>2</v>
      </c>
      <c r="D39" s="62" t="s">
        <v>5</v>
      </c>
      <c r="E39" s="13"/>
    </row>
    <row r="40" spans="1:5" ht="15.75" customHeight="1" x14ac:dyDescent="0.3">
      <c r="A40" s="79"/>
      <c r="B40" s="82">
        <v>0</v>
      </c>
      <c r="C40" s="82">
        <v>0</v>
      </c>
      <c r="D40" s="83">
        <f>SUM(C40-B40)</f>
        <v>0</v>
      </c>
      <c r="E40" s="13"/>
    </row>
    <row r="41" spans="1:5" ht="15.75" customHeight="1" x14ac:dyDescent="0.3">
      <c r="A41" s="79"/>
      <c r="B41" s="13"/>
      <c r="C41" s="13"/>
      <c r="D41" s="13"/>
      <c r="E41" s="13"/>
    </row>
    <row r="42" spans="1:5" ht="15.75" customHeight="1" x14ac:dyDescent="0.3">
      <c r="A42" s="10" t="s">
        <v>44</v>
      </c>
      <c r="B42" s="11" t="s">
        <v>1</v>
      </c>
      <c r="C42" s="11" t="s">
        <v>2</v>
      </c>
      <c r="D42" s="62" t="s">
        <v>5</v>
      </c>
      <c r="E42" s="13"/>
    </row>
    <row r="43" spans="1:5" ht="15.75" customHeight="1" x14ac:dyDescent="0.3">
      <c r="A43" s="79"/>
      <c r="B43" s="82">
        <v>0</v>
      </c>
      <c r="C43" s="82">
        <v>0</v>
      </c>
      <c r="D43" s="83">
        <f>SUM(C43-B43)</f>
        <v>0</v>
      </c>
      <c r="E43" s="13"/>
    </row>
    <row r="44" spans="1:5" ht="15.75" customHeight="1" x14ac:dyDescent="0.3">
      <c r="A44" s="79"/>
      <c r="B44" s="13"/>
      <c r="C44" s="13"/>
      <c r="D44" s="13"/>
      <c r="E44" s="13"/>
    </row>
    <row r="45" spans="1:5" ht="15.75" customHeight="1" x14ac:dyDescent="0.3">
      <c r="A45" s="10" t="s">
        <v>47</v>
      </c>
      <c r="B45" s="11" t="s">
        <v>1</v>
      </c>
      <c r="C45" s="11" t="s">
        <v>2</v>
      </c>
      <c r="D45" s="62" t="s">
        <v>5</v>
      </c>
      <c r="E45" s="13"/>
    </row>
    <row r="46" spans="1:5" ht="15.75" customHeight="1" x14ac:dyDescent="0.3">
      <c r="A46" s="79"/>
      <c r="B46" s="80">
        <v>0</v>
      </c>
      <c r="C46" s="80">
        <v>0</v>
      </c>
      <c r="D46" s="81">
        <f>SUM(C46-B46)</f>
        <v>0</v>
      </c>
      <c r="E46" s="13"/>
    </row>
    <row r="47" spans="1:5" ht="15.75" customHeight="1" x14ac:dyDescent="0.3">
      <c r="A47" s="79"/>
      <c r="B47" s="13"/>
      <c r="C47" s="13"/>
      <c r="D47" s="13"/>
      <c r="E47" s="13"/>
    </row>
    <row r="48" spans="1:5" ht="15.75" customHeight="1" x14ac:dyDescent="0.3">
      <c r="A48" s="10" t="s">
        <v>50</v>
      </c>
      <c r="B48" s="11" t="s">
        <v>1</v>
      </c>
      <c r="C48" s="11" t="s">
        <v>2</v>
      </c>
      <c r="D48" s="62" t="s">
        <v>5</v>
      </c>
      <c r="E48" s="13"/>
    </row>
    <row r="49" spans="1:26" ht="15.75" customHeight="1" x14ac:dyDescent="0.3">
      <c r="A49" s="79"/>
      <c r="B49" s="80">
        <v>0</v>
      </c>
      <c r="C49" s="80">
        <v>0</v>
      </c>
      <c r="D49" s="81">
        <f>SUM(C49-B49)</f>
        <v>0</v>
      </c>
      <c r="E49" s="13"/>
    </row>
    <row r="50" spans="1:26" ht="15.75" customHeight="1" x14ac:dyDescent="0.3">
      <c r="A50" s="79"/>
      <c r="B50" s="13"/>
      <c r="C50" s="13"/>
      <c r="D50" s="13"/>
      <c r="E50" s="13"/>
    </row>
    <row r="51" spans="1:26" ht="15.75" customHeight="1" x14ac:dyDescent="0.3">
      <c r="A51" s="10" t="s">
        <v>52</v>
      </c>
      <c r="B51" s="11" t="s">
        <v>1</v>
      </c>
      <c r="C51" s="11" t="s">
        <v>2</v>
      </c>
      <c r="D51" s="62" t="s">
        <v>5</v>
      </c>
      <c r="E51" s="13"/>
    </row>
    <row r="52" spans="1:26" ht="15.75" customHeight="1" x14ac:dyDescent="0.3">
      <c r="A52" s="79"/>
      <c r="B52" s="80">
        <v>0</v>
      </c>
      <c r="C52" s="80">
        <v>0</v>
      </c>
      <c r="D52" s="92">
        <v>0</v>
      </c>
      <c r="E52" s="13"/>
    </row>
    <row r="53" spans="1:26" ht="15.75" customHeight="1" x14ac:dyDescent="0.3">
      <c r="A53" s="13"/>
      <c r="B53" s="13"/>
      <c r="C53" s="13"/>
      <c r="D53" s="13"/>
      <c r="E53" s="13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5.75" customHeight="1" x14ac:dyDescent="0.3">
      <c r="A54" s="84" t="s">
        <v>53</v>
      </c>
      <c r="B54" s="11" t="s">
        <v>1</v>
      </c>
      <c r="C54" s="11" t="s">
        <v>2</v>
      </c>
      <c r="D54" s="62" t="s">
        <v>5</v>
      </c>
      <c r="E54" s="13"/>
    </row>
    <row r="55" spans="1:26" ht="15.75" customHeight="1" x14ac:dyDescent="0.3">
      <c r="A55" s="93"/>
      <c r="B55" s="94"/>
      <c r="C55" s="95"/>
      <c r="D55" s="96"/>
      <c r="E55" s="13"/>
    </row>
    <row r="56" spans="1:26" ht="15.75" customHeight="1" x14ac:dyDescent="0.3">
      <c r="A56" s="93"/>
      <c r="B56" s="13"/>
      <c r="C56" s="13"/>
      <c r="D56" s="13"/>
      <c r="E56" s="13"/>
    </row>
    <row r="57" spans="1:26" ht="15.75" customHeight="1" x14ac:dyDescent="0.3">
      <c r="A57" s="84" t="s">
        <v>53</v>
      </c>
      <c r="B57" s="11" t="s">
        <v>1</v>
      </c>
      <c r="C57" s="11" t="s">
        <v>2</v>
      </c>
      <c r="D57" s="62" t="s">
        <v>5</v>
      </c>
      <c r="E57" s="13"/>
    </row>
    <row r="58" spans="1:26" ht="15.75" customHeight="1" x14ac:dyDescent="0.3">
      <c r="A58" s="93"/>
      <c r="B58" s="94"/>
      <c r="C58" s="94"/>
      <c r="D58" s="96"/>
      <c r="E58" s="13"/>
    </row>
    <row r="59" spans="1:26" ht="15.75" customHeight="1" x14ac:dyDescent="0.3">
      <c r="A59" s="93"/>
      <c r="B59" s="13"/>
      <c r="C59" s="13"/>
      <c r="D59" s="13"/>
      <c r="E59" s="13"/>
    </row>
    <row r="60" spans="1:26" ht="15.75" customHeight="1" x14ac:dyDescent="0.3">
      <c r="A60" s="84" t="s">
        <v>53</v>
      </c>
      <c r="B60" s="11" t="s">
        <v>1</v>
      </c>
      <c r="C60" s="11" t="s">
        <v>2</v>
      </c>
      <c r="D60" s="62" t="s">
        <v>5</v>
      </c>
      <c r="E60" s="13"/>
    </row>
    <row r="61" spans="1:26" ht="15.75" customHeight="1" x14ac:dyDescent="0.3">
      <c r="A61" s="93"/>
      <c r="B61" s="94"/>
      <c r="C61" s="94"/>
      <c r="D61" s="96"/>
      <c r="E61" s="13"/>
    </row>
    <row r="62" spans="1:26" ht="15.75" customHeight="1" x14ac:dyDescent="0.3">
      <c r="A62" s="93"/>
      <c r="B62" s="13"/>
      <c r="C62" s="13"/>
      <c r="D62" s="13"/>
      <c r="E62" s="13"/>
    </row>
    <row r="63" spans="1:26" ht="15.75" customHeight="1" x14ac:dyDescent="0.3">
      <c r="A63" s="84" t="s">
        <v>53</v>
      </c>
      <c r="B63" s="11" t="s">
        <v>1</v>
      </c>
      <c r="C63" s="11" t="s">
        <v>2</v>
      </c>
      <c r="D63" s="62" t="s">
        <v>5</v>
      </c>
      <c r="E63" s="13"/>
    </row>
    <row r="64" spans="1:26" ht="15.75" customHeight="1" x14ac:dyDescent="0.3">
      <c r="A64" s="13"/>
      <c r="B64" s="94"/>
      <c r="C64" s="94"/>
      <c r="D64" s="96"/>
      <c r="E64" s="13"/>
    </row>
    <row r="65" spans="1:5" ht="15.75" customHeight="1" x14ac:dyDescent="0.3">
      <c r="A65" s="97"/>
      <c r="B65" s="54"/>
      <c r="C65" s="54"/>
      <c r="D65" s="54"/>
      <c r="E65" s="13"/>
    </row>
    <row r="66" spans="1:5" ht="15.75" customHeight="1" x14ac:dyDescent="0.3">
      <c r="A66" s="79" t="s">
        <v>62</v>
      </c>
      <c r="B66" s="13"/>
      <c r="C66" s="13"/>
      <c r="D66" s="13"/>
      <c r="E66" s="13"/>
    </row>
    <row r="67" spans="1:5" ht="15.75" customHeight="1" x14ac:dyDescent="0.2"/>
    <row r="68" spans="1:5" ht="15.75" customHeight="1" x14ac:dyDescent="0.2"/>
    <row r="69" spans="1:5" ht="15.75" customHeight="1" x14ac:dyDescent="0.2"/>
    <row r="70" spans="1:5" ht="15.75" customHeight="1" x14ac:dyDescent="0.2"/>
    <row r="71" spans="1:5" ht="15.75" customHeight="1" x14ac:dyDescent="0.2"/>
    <row r="72" spans="1:5" ht="15.75" customHeight="1" x14ac:dyDescent="0.2"/>
    <row r="73" spans="1:5" ht="15.75" customHeight="1" x14ac:dyDescent="0.2"/>
    <row r="74" spans="1:5" ht="15.75" customHeight="1" x14ac:dyDescent="0.2"/>
    <row r="75" spans="1:5" ht="15.75" customHeight="1" x14ac:dyDescent="0.2"/>
    <row r="76" spans="1:5" ht="15.75" customHeight="1" x14ac:dyDescent="0.2"/>
    <row r="77" spans="1:5" ht="15.75" customHeight="1" x14ac:dyDescent="0.2"/>
    <row r="78" spans="1:5" ht="15.75" customHeight="1" x14ac:dyDescent="0.2"/>
    <row r="79" spans="1:5" ht="15.75" customHeight="1" x14ac:dyDescent="0.2"/>
    <row r="80" spans="1: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">
    <mergeCell ref="A31:D3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pane ySplit="4" topLeftCell="A5" activePane="bottomLeft" state="frozen"/>
      <selection pane="bottomLeft" activeCell="E12" sqref="E12"/>
    </sheetView>
  </sheetViews>
  <sheetFormatPr defaultColWidth="12.625" defaultRowHeight="15" customHeight="1" x14ac:dyDescent="0.2"/>
  <cols>
    <col min="1" max="1" width="67" style="5" customWidth="1"/>
    <col min="2" max="4" width="18.875" style="5" customWidth="1"/>
    <col min="5" max="5" width="20.125" style="5" customWidth="1"/>
    <col min="6" max="26" width="7.625" style="5" customWidth="1"/>
    <col min="27" max="16384" width="12.625" style="5"/>
  </cols>
  <sheetData>
    <row r="1" spans="1:26" ht="18.75" x14ac:dyDescent="0.3">
      <c r="A1" s="13"/>
      <c r="B1" s="13"/>
      <c r="C1" s="13"/>
      <c r="D1" s="13"/>
      <c r="E1" s="13"/>
    </row>
    <row r="2" spans="1:26" ht="23.25" x14ac:dyDescent="0.35">
      <c r="A2" s="13"/>
      <c r="B2" s="7" t="s">
        <v>70</v>
      </c>
      <c r="C2" s="13"/>
      <c r="D2" s="13"/>
      <c r="E2" s="78"/>
    </row>
    <row r="3" spans="1:26" ht="18.75" x14ac:dyDescent="0.3">
      <c r="A3" s="13"/>
      <c r="B3" s="13"/>
      <c r="C3" s="13"/>
      <c r="D3" s="13"/>
      <c r="E3" s="78"/>
    </row>
    <row r="4" spans="1:26" ht="23.25" x14ac:dyDescent="0.35">
      <c r="A4" s="8" t="s">
        <v>0</v>
      </c>
      <c r="B4" s="58" t="s">
        <v>1</v>
      </c>
      <c r="C4" s="58" t="s">
        <v>2</v>
      </c>
      <c r="D4" s="58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59"/>
      <c r="B5" s="60"/>
      <c r="C5" s="60"/>
      <c r="D5" s="60"/>
      <c r="E5" s="2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8.75" x14ac:dyDescent="0.3">
      <c r="A6" s="33" t="s">
        <v>132</v>
      </c>
      <c r="B6" s="61" t="s">
        <v>1</v>
      </c>
      <c r="C6" s="61" t="s">
        <v>2</v>
      </c>
      <c r="D6" s="62" t="s">
        <v>5</v>
      </c>
      <c r="E6" s="13"/>
    </row>
    <row r="7" spans="1:26" ht="18.75" x14ac:dyDescent="0.3">
      <c r="A7" s="14" t="s">
        <v>6</v>
      </c>
      <c r="B7" s="16">
        <v>1300000</v>
      </c>
      <c r="C7" s="16">
        <v>1300000</v>
      </c>
      <c r="D7" s="52">
        <f t="shared" ref="D7:D8" si="0">SUM(C7-B7)</f>
        <v>0</v>
      </c>
      <c r="E7" s="63" t="s">
        <v>7</v>
      </c>
    </row>
    <row r="8" spans="1:26" ht="18.75" x14ac:dyDescent="0.3">
      <c r="A8" s="14" t="s">
        <v>8</v>
      </c>
      <c r="B8" s="98">
        <v>200000</v>
      </c>
      <c r="C8" s="98">
        <v>200000</v>
      </c>
      <c r="D8" s="52">
        <f t="shared" si="0"/>
        <v>0</v>
      </c>
      <c r="E8" s="64" t="s">
        <v>9</v>
      </c>
    </row>
    <row r="9" spans="1:26" ht="18.75" x14ac:dyDescent="0.3">
      <c r="A9" s="19" t="s">
        <v>12</v>
      </c>
      <c r="B9" s="65">
        <f t="shared" ref="B9:D9" si="1">SUM(B7+B8)</f>
        <v>1500000</v>
      </c>
      <c r="C9" s="65">
        <f t="shared" si="1"/>
        <v>1500000</v>
      </c>
      <c r="D9" s="65">
        <f t="shared" si="1"/>
        <v>0</v>
      </c>
      <c r="E9" s="13"/>
    </row>
    <row r="10" spans="1:26" ht="18.75" x14ac:dyDescent="0.3">
      <c r="A10" s="13"/>
      <c r="B10" s="13"/>
      <c r="C10" s="13"/>
      <c r="D10" s="13"/>
      <c r="E10" s="78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8.75" x14ac:dyDescent="0.3">
      <c r="A11" s="10" t="s">
        <v>68</v>
      </c>
      <c r="B11" s="61" t="s">
        <v>1</v>
      </c>
      <c r="C11" s="61" t="s">
        <v>2</v>
      </c>
      <c r="D11" s="62" t="s">
        <v>5</v>
      </c>
      <c r="E11" s="13"/>
    </row>
    <row r="12" spans="1:26" ht="18.75" x14ac:dyDescent="0.3">
      <c r="A12" s="14" t="s">
        <v>15</v>
      </c>
      <c r="B12" s="34">
        <v>0.35</v>
      </c>
      <c r="C12" s="34">
        <v>0.35</v>
      </c>
      <c r="D12" s="35">
        <f t="shared" ref="D12:D13" si="2">SUM(C12-B12)</f>
        <v>0</v>
      </c>
      <c r="E12" s="13"/>
    </row>
    <row r="13" spans="1:26" ht="18.75" x14ac:dyDescent="0.3">
      <c r="A13" s="14" t="s">
        <v>18</v>
      </c>
      <c r="B13" s="39">
        <v>0.1</v>
      </c>
      <c r="C13" s="34">
        <v>0.1</v>
      </c>
      <c r="D13" s="35">
        <f t="shared" si="2"/>
        <v>0</v>
      </c>
      <c r="E13" s="13"/>
    </row>
    <row r="14" spans="1:26" ht="18.75" x14ac:dyDescent="0.3">
      <c r="A14" s="13"/>
      <c r="B14" s="13"/>
      <c r="C14" s="13"/>
      <c r="D14" s="13"/>
      <c r="E14" s="13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8.75" x14ac:dyDescent="0.3">
      <c r="A15" s="10" t="s">
        <v>69</v>
      </c>
      <c r="B15" s="61" t="s">
        <v>1</v>
      </c>
      <c r="C15" s="61" t="s">
        <v>2</v>
      </c>
      <c r="D15" s="62" t="s">
        <v>5</v>
      </c>
      <c r="E15" s="13"/>
    </row>
    <row r="16" spans="1:26" ht="18.75" x14ac:dyDescent="0.3">
      <c r="A16" s="14" t="s">
        <v>20</v>
      </c>
      <c r="B16" s="52">
        <f>SUM(B12*'Data Input &amp; Summary Results'!B7)</f>
        <v>2100000</v>
      </c>
      <c r="C16" s="52">
        <f>SUM(C12*'Data Input &amp; Summary Results'!C7)</f>
        <v>1889999.9999999998</v>
      </c>
      <c r="D16" s="52">
        <f t="shared" ref="D16:D17" si="3">SUM(C16-B16)</f>
        <v>-210000.00000000023</v>
      </c>
      <c r="E16" s="13"/>
    </row>
    <row r="17" spans="1:26" ht="18.75" x14ac:dyDescent="0.3">
      <c r="A17" s="14" t="s">
        <v>22</v>
      </c>
      <c r="B17" s="52">
        <f>SUM(B13*'Data Input &amp; Summary Results'!B8)</f>
        <v>300000</v>
      </c>
      <c r="C17" s="52">
        <f>SUM(C13*'Data Input &amp; Summary Results'!C8)</f>
        <v>350000</v>
      </c>
      <c r="D17" s="52">
        <f t="shared" si="3"/>
        <v>50000</v>
      </c>
      <c r="E17" s="13"/>
    </row>
    <row r="18" spans="1:26" ht="18.75" x14ac:dyDescent="0.3">
      <c r="A18" s="19" t="s">
        <v>16</v>
      </c>
      <c r="B18" s="31">
        <f t="shared" ref="B18:D18" si="4">SUM(B16:B17)</f>
        <v>2400000</v>
      </c>
      <c r="C18" s="31">
        <f t="shared" si="4"/>
        <v>2240000</v>
      </c>
      <c r="D18" s="31">
        <f t="shared" si="4"/>
        <v>-160000.00000000023</v>
      </c>
      <c r="E18" s="13"/>
    </row>
    <row r="19" spans="1:26" ht="18.75" x14ac:dyDescent="0.3">
      <c r="A19" s="13"/>
      <c r="B19" s="30"/>
      <c r="C19" s="30"/>
      <c r="D19" s="30"/>
      <c r="E19" s="13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8.75" x14ac:dyDescent="0.3">
      <c r="A20" s="10" t="s">
        <v>70</v>
      </c>
      <c r="B20" s="61" t="s">
        <v>1</v>
      </c>
      <c r="C20" s="61" t="s">
        <v>2</v>
      </c>
      <c r="D20" s="62" t="s">
        <v>5</v>
      </c>
      <c r="E20" s="13"/>
    </row>
    <row r="21" spans="1:26" ht="18.75" x14ac:dyDescent="0.3">
      <c r="A21" s="14" t="s">
        <v>15</v>
      </c>
      <c r="B21" s="99">
        <f t="shared" ref="B21:C21" si="5">IFERROR((B7/B16),"No Data")</f>
        <v>0.61904761904761907</v>
      </c>
      <c r="C21" s="99">
        <f t="shared" si="5"/>
        <v>0.6878306878306879</v>
      </c>
      <c r="D21" s="99">
        <f t="shared" ref="D21:D23" si="6">IFERROR((C21-B21),"No Data")</f>
        <v>6.8783068783068835E-2</v>
      </c>
      <c r="E21" s="13"/>
    </row>
    <row r="22" spans="1:26" ht="15.75" customHeight="1" x14ac:dyDescent="0.3">
      <c r="A22" s="14" t="s">
        <v>26</v>
      </c>
      <c r="B22" s="99">
        <v>0</v>
      </c>
      <c r="C22" s="99">
        <f>IFERROR((C8/C17),"No Data")</f>
        <v>0.5714285714285714</v>
      </c>
      <c r="D22" s="99">
        <f t="shared" si="6"/>
        <v>0.5714285714285714</v>
      </c>
      <c r="E22" s="13"/>
    </row>
    <row r="23" spans="1:26" ht="15.75" customHeight="1" x14ac:dyDescent="0.3">
      <c r="A23" s="19" t="s">
        <v>27</v>
      </c>
      <c r="B23" s="99">
        <f t="shared" ref="B23:C23" si="7">IFERROR((B9/B18),"No Data")</f>
        <v>0.625</v>
      </c>
      <c r="C23" s="99">
        <f t="shared" si="7"/>
        <v>0.6696428571428571</v>
      </c>
      <c r="D23" s="99">
        <f t="shared" si="6"/>
        <v>4.4642857142857095E-2</v>
      </c>
      <c r="E23" s="13"/>
    </row>
    <row r="24" spans="1:26" ht="15.75" customHeight="1" x14ac:dyDescent="0.3">
      <c r="A24" s="13"/>
      <c r="B24" s="13"/>
      <c r="C24" s="13"/>
      <c r="D24" s="13"/>
      <c r="E24" s="13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5.75" customHeight="1" x14ac:dyDescent="0.3">
      <c r="A25" s="10" t="s">
        <v>71</v>
      </c>
      <c r="B25" s="62" t="s">
        <v>72</v>
      </c>
      <c r="C25" s="62" t="s">
        <v>73</v>
      </c>
      <c r="D25" s="62" t="s">
        <v>74</v>
      </c>
      <c r="E25" s="13"/>
    </row>
    <row r="26" spans="1:26" ht="15.75" customHeight="1" x14ac:dyDescent="0.3">
      <c r="A26" s="14" t="s">
        <v>15</v>
      </c>
      <c r="B26" s="43">
        <f>IFERROR((B21/'Data Input &amp; Summary Results'!B44),"No Data")</f>
        <v>0.85978835978835988</v>
      </c>
      <c r="C26" s="43">
        <f>IFERROR((C21/'Data Input &amp; Summary Results'!C44),"No Data")</f>
        <v>0.9171075837742505</v>
      </c>
      <c r="D26" s="99">
        <f t="shared" ref="D26:D28" si="8">IFERROR((C26-B26),"No Data")</f>
        <v>5.7319223985890622E-2</v>
      </c>
      <c r="E26" s="13"/>
    </row>
    <row r="27" spans="1:26" ht="15.75" customHeight="1" x14ac:dyDescent="0.3">
      <c r="A27" s="14" t="s">
        <v>26</v>
      </c>
      <c r="B27" s="43">
        <f>SUM(B22/'Data Input &amp; Summary Results'!B44)</f>
        <v>0</v>
      </c>
      <c r="C27" s="43">
        <f>IFERROR((C22/'Data Input &amp; Summary Results'!C44),"No Data")</f>
        <v>0.76190476190476186</v>
      </c>
      <c r="D27" s="99">
        <f t="shared" si="8"/>
        <v>0.76190476190476186</v>
      </c>
      <c r="E27" s="13"/>
    </row>
    <row r="28" spans="1:26" ht="15.75" customHeight="1" x14ac:dyDescent="0.3">
      <c r="A28" s="19" t="s">
        <v>27</v>
      </c>
      <c r="B28" s="43">
        <f>IFERROR((B23/'Data Input &amp; Summary Results'!B44),"No Data")</f>
        <v>0.86805555555555558</v>
      </c>
      <c r="C28" s="43">
        <f>IFERROR((C23/'Data Input &amp; Summary Results'!C44),"No Data")</f>
        <v>0.89285714285714279</v>
      </c>
      <c r="D28" s="99">
        <f t="shared" si="8"/>
        <v>2.4801587301587213E-2</v>
      </c>
      <c r="E28" s="13"/>
    </row>
    <row r="29" spans="1:26" ht="15.75" customHeight="1" x14ac:dyDescent="0.3">
      <c r="A29" s="13"/>
      <c r="B29" s="13"/>
      <c r="C29" s="13"/>
      <c r="D29" s="13"/>
      <c r="E29" s="13"/>
    </row>
    <row r="30" spans="1:26" ht="15.75" customHeight="1" x14ac:dyDescent="0.3">
      <c r="A30" s="13"/>
      <c r="B30" s="13"/>
      <c r="C30" s="13"/>
      <c r="D30" s="13"/>
      <c r="E30" s="13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30.75" customHeight="1" x14ac:dyDescent="0.3">
      <c r="A31" s="91" t="s">
        <v>146</v>
      </c>
      <c r="B31" s="91"/>
      <c r="C31" s="91"/>
      <c r="D31" s="91"/>
      <c r="E31" s="13"/>
    </row>
    <row r="32" spans="1:26" ht="15.75" customHeight="1" x14ac:dyDescent="0.3">
      <c r="A32" s="26"/>
      <c r="B32" s="78"/>
      <c r="C32" s="78"/>
      <c r="D32" s="78"/>
      <c r="E32" s="13"/>
    </row>
    <row r="33" spans="1:5" ht="15.75" customHeight="1" x14ac:dyDescent="0.3">
      <c r="A33" s="10" t="s">
        <v>153</v>
      </c>
      <c r="B33" s="11" t="s">
        <v>1</v>
      </c>
      <c r="C33" s="11" t="s">
        <v>2</v>
      </c>
      <c r="D33" s="11" t="s">
        <v>74</v>
      </c>
      <c r="E33" s="13"/>
    </row>
    <row r="34" spans="1:5" ht="15.75" customHeight="1" x14ac:dyDescent="0.3">
      <c r="A34" s="79" t="s">
        <v>152</v>
      </c>
      <c r="B34" s="100">
        <v>0</v>
      </c>
      <c r="C34" s="100">
        <v>0</v>
      </c>
      <c r="D34" s="101">
        <f>SUM(C34-B34)</f>
        <v>0</v>
      </c>
      <c r="E34" s="13"/>
    </row>
    <row r="35" spans="1:5" ht="15.75" customHeight="1" x14ac:dyDescent="0.3">
      <c r="A35" s="79"/>
      <c r="B35" s="78"/>
      <c r="C35" s="78"/>
      <c r="D35" s="78"/>
      <c r="E35" s="13"/>
    </row>
    <row r="36" spans="1:5" ht="15.75" customHeight="1" x14ac:dyDescent="0.3">
      <c r="A36" s="10" t="s">
        <v>75</v>
      </c>
      <c r="B36" s="11" t="s">
        <v>1</v>
      </c>
      <c r="C36" s="11" t="s">
        <v>2</v>
      </c>
      <c r="D36" s="62" t="s">
        <v>5</v>
      </c>
      <c r="E36" s="13"/>
    </row>
    <row r="37" spans="1:5" ht="15.75" customHeight="1" x14ac:dyDescent="0.3">
      <c r="A37" s="79" t="s">
        <v>154</v>
      </c>
      <c r="B37" s="100">
        <v>0</v>
      </c>
      <c r="C37" s="100">
        <v>0</v>
      </c>
      <c r="D37" s="101">
        <f>SUM(C37-B37)</f>
        <v>0</v>
      </c>
      <c r="E37" s="13"/>
    </row>
    <row r="38" spans="1:5" ht="15.75" customHeight="1" x14ac:dyDescent="0.3">
      <c r="A38" s="79"/>
      <c r="B38" s="78"/>
      <c r="C38" s="78"/>
      <c r="D38" s="78"/>
      <c r="E38" s="13"/>
    </row>
    <row r="39" spans="1:5" ht="15.75" customHeight="1" x14ac:dyDescent="0.3">
      <c r="A39" s="79"/>
      <c r="B39" s="78"/>
      <c r="C39" s="78"/>
      <c r="D39" s="78"/>
      <c r="E39" s="13"/>
    </row>
    <row r="40" spans="1:5" ht="15.75" customHeight="1" x14ac:dyDescent="0.3">
      <c r="A40" s="10" t="s">
        <v>77</v>
      </c>
      <c r="B40" s="11" t="s">
        <v>1</v>
      </c>
      <c r="C40" s="11" t="s">
        <v>2</v>
      </c>
      <c r="D40" s="62" t="s">
        <v>5</v>
      </c>
      <c r="E40" s="13"/>
    </row>
    <row r="41" spans="1:5" ht="15.75" customHeight="1" x14ac:dyDescent="0.3">
      <c r="A41" s="79" t="s">
        <v>41</v>
      </c>
      <c r="B41" s="100">
        <v>0</v>
      </c>
      <c r="C41" s="100">
        <v>0</v>
      </c>
      <c r="D41" s="101">
        <f>SUM(C41-B41)</f>
        <v>0</v>
      </c>
      <c r="E41" s="13"/>
    </row>
    <row r="42" spans="1:5" ht="15.75" customHeight="1" x14ac:dyDescent="0.3">
      <c r="A42" s="79"/>
      <c r="B42" s="13"/>
      <c r="C42" s="13"/>
      <c r="D42" s="13"/>
      <c r="E42" s="13"/>
    </row>
    <row r="43" spans="1:5" ht="15.75" customHeight="1" x14ac:dyDescent="0.3">
      <c r="A43" s="10" t="s">
        <v>78</v>
      </c>
      <c r="B43" s="11" t="s">
        <v>1</v>
      </c>
      <c r="C43" s="11" t="s">
        <v>2</v>
      </c>
      <c r="D43" s="62" t="s">
        <v>5</v>
      </c>
      <c r="E43" s="13"/>
    </row>
    <row r="44" spans="1:5" ht="15.75" customHeight="1" x14ac:dyDescent="0.3">
      <c r="A44" s="79" t="s">
        <v>41</v>
      </c>
      <c r="B44" s="100">
        <v>0</v>
      </c>
      <c r="C44" s="100">
        <v>0</v>
      </c>
      <c r="D44" s="101">
        <f>SUM(C44-B44)</f>
        <v>0</v>
      </c>
      <c r="E44" s="13"/>
    </row>
    <row r="45" spans="1:5" ht="15.75" customHeight="1" x14ac:dyDescent="0.3">
      <c r="A45" s="79"/>
      <c r="B45" s="13"/>
      <c r="C45" s="13"/>
      <c r="D45" s="13"/>
      <c r="E45" s="13"/>
    </row>
    <row r="46" spans="1:5" ht="15.75" customHeight="1" x14ac:dyDescent="0.3">
      <c r="A46" s="10" t="s">
        <v>160</v>
      </c>
      <c r="B46" s="11" t="s">
        <v>1</v>
      </c>
      <c r="C46" s="11" t="s">
        <v>2</v>
      </c>
      <c r="D46" s="62" t="s">
        <v>5</v>
      </c>
      <c r="E46" s="13"/>
    </row>
    <row r="47" spans="1:5" ht="15.75" customHeight="1" x14ac:dyDescent="0.3">
      <c r="A47" s="79" t="s">
        <v>79</v>
      </c>
      <c r="B47" s="80">
        <v>0</v>
      </c>
      <c r="C47" s="80">
        <v>0</v>
      </c>
      <c r="D47" s="101">
        <f>SUM(C47-B47)</f>
        <v>0</v>
      </c>
      <c r="E47" s="13"/>
    </row>
    <row r="48" spans="1:5" ht="15.75" customHeight="1" x14ac:dyDescent="0.3">
      <c r="A48" s="79" t="s">
        <v>80</v>
      </c>
      <c r="B48" s="13"/>
      <c r="C48" s="13"/>
      <c r="D48" s="13"/>
      <c r="E48" s="13"/>
    </row>
    <row r="49" spans="1:26" ht="15.75" customHeight="1" x14ac:dyDescent="0.3">
      <c r="A49" s="79"/>
      <c r="B49" s="13"/>
      <c r="C49" s="13"/>
      <c r="D49" s="13"/>
      <c r="E49" s="13"/>
    </row>
    <row r="50" spans="1:26" ht="15.75" customHeight="1" x14ac:dyDescent="0.3">
      <c r="A50" s="10" t="s">
        <v>161</v>
      </c>
      <c r="B50" s="11" t="s">
        <v>1</v>
      </c>
      <c r="C50" s="11" t="s">
        <v>2</v>
      </c>
      <c r="D50" s="62" t="s">
        <v>5</v>
      </c>
      <c r="E50" s="13"/>
    </row>
    <row r="51" spans="1:26" ht="15.75" customHeight="1" x14ac:dyDescent="0.3">
      <c r="A51" s="79" t="s">
        <v>48</v>
      </c>
      <c r="B51" s="80">
        <v>0</v>
      </c>
      <c r="C51" s="80">
        <v>0</v>
      </c>
      <c r="D51" s="102">
        <f>SUM(C51-B51)</f>
        <v>0</v>
      </c>
      <c r="E51" s="13"/>
    </row>
    <row r="52" spans="1:26" ht="15.75" customHeight="1" x14ac:dyDescent="0.3">
      <c r="A52" s="79" t="s">
        <v>80</v>
      </c>
      <c r="B52" s="13"/>
      <c r="C52" s="13"/>
      <c r="D52" s="13"/>
      <c r="E52" s="13"/>
    </row>
    <row r="53" spans="1:26" ht="15.75" customHeight="1" x14ac:dyDescent="0.3">
      <c r="A53" s="13"/>
      <c r="B53" s="13"/>
      <c r="C53" s="13"/>
      <c r="D53" s="13"/>
      <c r="E53" s="13"/>
    </row>
    <row r="54" spans="1:26" ht="15.75" customHeight="1" x14ac:dyDescent="0.3">
      <c r="A54" s="10" t="s">
        <v>81</v>
      </c>
      <c r="B54" s="11" t="s">
        <v>1</v>
      </c>
      <c r="C54" s="11" t="s">
        <v>2</v>
      </c>
      <c r="D54" s="62" t="s">
        <v>5</v>
      </c>
      <c r="E54" s="13"/>
    </row>
    <row r="55" spans="1:26" ht="15.75" customHeight="1" x14ac:dyDescent="0.3">
      <c r="A55" s="79" t="s">
        <v>83</v>
      </c>
      <c r="B55" s="80">
        <v>0</v>
      </c>
      <c r="C55" s="80">
        <v>0</v>
      </c>
      <c r="D55" s="102">
        <f>SUM(C55-B55)</f>
        <v>0</v>
      </c>
      <c r="E55" s="13"/>
    </row>
    <row r="56" spans="1:26" ht="15.75" customHeight="1" x14ac:dyDescent="0.3">
      <c r="A56" s="79" t="s">
        <v>80</v>
      </c>
      <c r="B56" s="13"/>
      <c r="C56" s="13"/>
      <c r="D56" s="13"/>
      <c r="E56" s="13"/>
    </row>
    <row r="57" spans="1:26" ht="15.75" customHeight="1" x14ac:dyDescent="0.3">
      <c r="A57" s="79"/>
      <c r="B57" s="13"/>
      <c r="C57" s="13"/>
      <c r="D57" s="13"/>
      <c r="E57" s="13"/>
    </row>
    <row r="58" spans="1:26" ht="15.75" customHeight="1" x14ac:dyDescent="0.3">
      <c r="A58" s="84" t="s">
        <v>53</v>
      </c>
      <c r="B58" s="11" t="s">
        <v>1</v>
      </c>
      <c r="C58" s="11" t="s">
        <v>2</v>
      </c>
      <c r="D58" s="62" t="s">
        <v>5</v>
      </c>
      <c r="E58" s="13"/>
    </row>
    <row r="59" spans="1:26" ht="15.75" customHeight="1" x14ac:dyDescent="0.3">
      <c r="A59" s="13"/>
      <c r="B59" s="95"/>
      <c r="C59" s="95"/>
      <c r="D59" s="103"/>
      <c r="E59" s="13"/>
    </row>
    <row r="60" spans="1:26" ht="15.75" customHeight="1" x14ac:dyDescent="0.3">
      <c r="A60" s="79"/>
      <c r="B60" s="13"/>
      <c r="C60" s="13"/>
      <c r="D60" s="13"/>
      <c r="E60" s="13"/>
    </row>
    <row r="61" spans="1:26" ht="15.75" customHeight="1" x14ac:dyDescent="0.3">
      <c r="A61" s="84" t="s">
        <v>53</v>
      </c>
      <c r="B61" s="11" t="s">
        <v>1</v>
      </c>
      <c r="C61" s="11" t="s">
        <v>2</v>
      </c>
      <c r="D61" s="62" t="s">
        <v>5</v>
      </c>
      <c r="E61" s="13"/>
    </row>
    <row r="62" spans="1:26" ht="15.75" customHeight="1" x14ac:dyDescent="0.3">
      <c r="A62" s="13"/>
      <c r="B62" s="94"/>
      <c r="C62" s="94"/>
      <c r="D62" s="103"/>
      <c r="E62" s="13"/>
    </row>
    <row r="63" spans="1:26" ht="15.75" customHeight="1" x14ac:dyDescent="0.3">
      <c r="A63" s="54"/>
      <c r="B63" s="54"/>
      <c r="C63" s="54"/>
      <c r="D63" s="54"/>
      <c r="E63" s="13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5.75" customHeight="1" x14ac:dyDescent="0.3">
      <c r="A64" s="79" t="s">
        <v>62</v>
      </c>
      <c r="B64" s="13"/>
      <c r="C64" s="13"/>
      <c r="D64" s="13"/>
      <c r="E64" s="13"/>
    </row>
    <row r="65" spans="1:5" ht="15.75" customHeight="1" x14ac:dyDescent="0.3">
      <c r="A65" s="79" t="s">
        <v>57</v>
      </c>
      <c r="B65" s="13"/>
      <c r="C65" s="13"/>
      <c r="D65" s="13"/>
      <c r="E65" s="13"/>
    </row>
    <row r="66" spans="1:5" ht="15.75" customHeight="1" x14ac:dyDescent="0.2"/>
    <row r="67" spans="1:5" ht="15.75" customHeight="1" x14ac:dyDescent="0.2"/>
    <row r="68" spans="1:5" ht="15.75" customHeight="1" x14ac:dyDescent="0.2"/>
    <row r="69" spans="1:5" ht="15.75" customHeight="1" x14ac:dyDescent="0.2"/>
    <row r="70" spans="1:5" ht="15.75" customHeight="1" x14ac:dyDescent="0.2"/>
    <row r="71" spans="1:5" ht="15.75" customHeight="1" x14ac:dyDescent="0.2"/>
    <row r="72" spans="1:5" ht="15.75" customHeight="1" x14ac:dyDescent="0.2"/>
    <row r="73" spans="1:5" ht="15.75" customHeight="1" x14ac:dyDescent="0.2"/>
    <row r="74" spans="1:5" ht="15.75" customHeight="1" x14ac:dyDescent="0.2"/>
    <row r="75" spans="1:5" ht="15.75" customHeight="1" x14ac:dyDescent="0.2"/>
    <row r="76" spans="1:5" ht="15.75" customHeight="1" x14ac:dyDescent="0.2"/>
    <row r="77" spans="1:5" ht="15.75" customHeight="1" x14ac:dyDescent="0.2"/>
    <row r="78" spans="1:5" ht="15.75" customHeight="1" x14ac:dyDescent="0.2"/>
    <row r="79" spans="1:5" ht="15.75" customHeight="1" x14ac:dyDescent="0.2"/>
    <row r="80" spans="1: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31:D31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>
      <pane ySplit="4" topLeftCell="A40" activePane="bottomLeft" state="frozen"/>
      <selection pane="bottomLeft" sqref="A1:XFD1048576"/>
    </sheetView>
  </sheetViews>
  <sheetFormatPr defaultColWidth="12.625" defaultRowHeight="15" customHeight="1" x14ac:dyDescent="0.2"/>
  <cols>
    <col min="1" max="1" width="62.375" style="5" customWidth="1"/>
    <col min="2" max="4" width="18.875" style="5" customWidth="1"/>
    <col min="5" max="5" width="20.125" style="5" customWidth="1"/>
    <col min="6" max="26" width="7.625" style="5" customWidth="1"/>
    <col min="27" max="16384" width="12.625" style="5"/>
  </cols>
  <sheetData>
    <row r="1" spans="1:26" x14ac:dyDescent="0.25">
      <c r="A1" s="67"/>
    </row>
    <row r="2" spans="1:26" ht="23.25" x14ac:dyDescent="0.35">
      <c r="A2" s="67"/>
      <c r="B2" s="7" t="s">
        <v>130</v>
      </c>
      <c r="E2" s="104"/>
    </row>
    <row r="3" spans="1:26" x14ac:dyDescent="0.25">
      <c r="A3" s="67"/>
      <c r="E3" s="104"/>
    </row>
    <row r="4" spans="1:26" ht="23.25" x14ac:dyDescent="0.35">
      <c r="A4" s="8" t="s">
        <v>0</v>
      </c>
      <c r="B4" s="58" t="s">
        <v>1</v>
      </c>
      <c r="C4" s="58" t="s">
        <v>2</v>
      </c>
      <c r="D4" s="58" t="s">
        <v>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8.75" x14ac:dyDescent="0.3">
      <c r="A5" s="13"/>
      <c r="B5" s="78"/>
      <c r="C5" s="78"/>
      <c r="D5" s="78"/>
      <c r="E5" s="7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8.75" x14ac:dyDescent="0.3">
      <c r="A6" s="33" t="s">
        <v>135</v>
      </c>
      <c r="B6" s="61" t="s">
        <v>1</v>
      </c>
      <c r="C6" s="61" t="s">
        <v>2</v>
      </c>
      <c r="D6" s="62" t="s">
        <v>5</v>
      </c>
      <c r="E6" s="13"/>
    </row>
    <row r="7" spans="1:26" ht="18.75" x14ac:dyDescent="0.3">
      <c r="A7" s="14" t="s">
        <v>6</v>
      </c>
      <c r="B7" s="52">
        <f>'Data Input &amp; Summary Results'!B55</f>
        <v>0</v>
      </c>
      <c r="C7" s="52">
        <f>'Data Input &amp; Summary Results'!C55</f>
        <v>0</v>
      </c>
      <c r="D7" s="52">
        <f t="shared" ref="D7:D9" si="0">SUM(C7-B7)</f>
        <v>0</v>
      </c>
      <c r="E7" s="63" t="s">
        <v>7</v>
      </c>
    </row>
    <row r="8" spans="1:26" ht="18.75" x14ac:dyDescent="0.3">
      <c r="A8" s="14" t="s">
        <v>8</v>
      </c>
      <c r="B8" s="52">
        <f>'Data Input &amp; Summary Results'!B56</f>
        <v>570000</v>
      </c>
      <c r="C8" s="52">
        <f>'Data Input &amp; Summary Results'!C56</f>
        <v>540000</v>
      </c>
      <c r="D8" s="52">
        <f t="shared" si="0"/>
        <v>-30000</v>
      </c>
      <c r="E8" s="64" t="s">
        <v>9</v>
      </c>
    </row>
    <row r="9" spans="1:26" ht="18.75" x14ac:dyDescent="0.3">
      <c r="A9" s="19" t="s">
        <v>12</v>
      </c>
      <c r="B9" s="65">
        <f t="shared" ref="B9:C9" si="1">SUM(B7+B8)</f>
        <v>570000</v>
      </c>
      <c r="C9" s="65">
        <f t="shared" si="1"/>
        <v>540000</v>
      </c>
      <c r="D9" s="65">
        <f t="shared" si="0"/>
        <v>-30000</v>
      </c>
      <c r="E9" s="13"/>
    </row>
    <row r="10" spans="1:26" ht="18.75" x14ac:dyDescent="0.3">
      <c r="A10" s="13"/>
      <c r="B10" s="13"/>
      <c r="C10" s="13"/>
      <c r="D10" s="13"/>
      <c r="E10" s="78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8.75" x14ac:dyDescent="0.3">
      <c r="A11" s="33" t="s">
        <v>138</v>
      </c>
      <c r="B11" s="61" t="s">
        <v>1</v>
      </c>
      <c r="C11" s="61" t="s">
        <v>2</v>
      </c>
      <c r="D11" s="62" t="s">
        <v>5</v>
      </c>
      <c r="E11" s="106"/>
    </row>
    <row r="12" spans="1:26" ht="18.75" x14ac:dyDescent="0.3">
      <c r="A12" s="14" t="s">
        <v>97</v>
      </c>
      <c r="B12" s="35">
        <f>'Data Input &amp; Summary Results'!B30</f>
        <v>0</v>
      </c>
      <c r="C12" s="35">
        <f>'Data Input &amp; Summary Results'!C30</f>
        <v>0</v>
      </c>
      <c r="D12" s="107">
        <f t="shared" ref="D12:D14" si="2">SUM(C12-B12)</f>
        <v>0</v>
      </c>
      <c r="E12" s="106"/>
    </row>
    <row r="13" spans="1:26" ht="18.75" x14ac:dyDescent="0.3">
      <c r="A13" s="14" t="s">
        <v>99</v>
      </c>
      <c r="B13" s="35">
        <f>'Data Input &amp; Summary Results'!B31</f>
        <v>0.3</v>
      </c>
      <c r="C13" s="35">
        <f>'Data Input &amp; Summary Results'!C31</f>
        <v>0.3</v>
      </c>
      <c r="D13" s="107">
        <f t="shared" si="2"/>
        <v>0</v>
      </c>
      <c r="E13" s="13"/>
    </row>
    <row r="14" spans="1:26" ht="18.75" x14ac:dyDescent="0.3">
      <c r="A14" s="14" t="s">
        <v>100</v>
      </c>
      <c r="B14" s="35">
        <f>'Data Input &amp; Summary Results'!B32</f>
        <v>0.7</v>
      </c>
      <c r="C14" s="35">
        <f>'Data Input &amp; Summary Results'!C32</f>
        <v>0.7</v>
      </c>
      <c r="D14" s="107">
        <f t="shared" si="2"/>
        <v>0</v>
      </c>
      <c r="E14" s="13"/>
    </row>
    <row r="15" spans="1:26" ht="18.75" x14ac:dyDescent="0.3">
      <c r="A15" s="13"/>
      <c r="B15" s="30"/>
      <c r="C15" s="30"/>
      <c r="D15" s="30"/>
      <c r="E15" s="13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8.75" x14ac:dyDescent="0.3">
      <c r="A16" s="10" t="s">
        <v>139</v>
      </c>
      <c r="B16" s="61" t="s">
        <v>1</v>
      </c>
      <c r="C16" s="61" t="s">
        <v>2</v>
      </c>
      <c r="D16" s="62" t="s">
        <v>5</v>
      </c>
      <c r="E16" s="13"/>
    </row>
    <row r="17" spans="1:26" ht="18.75" x14ac:dyDescent="0.3">
      <c r="A17" s="14" t="s">
        <v>103</v>
      </c>
      <c r="B17" s="39">
        <v>0</v>
      </c>
      <c r="C17" s="39">
        <v>0</v>
      </c>
      <c r="D17" s="35">
        <f t="shared" ref="D17:D18" si="3">SUM(C17-B17)</f>
        <v>0</v>
      </c>
      <c r="E17" s="13"/>
    </row>
    <row r="18" spans="1:26" ht="18.75" x14ac:dyDescent="0.3">
      <c r="A18" s="14" t="s">
        <v>105</v>
      </c>
      <c r="B18" s="34">
        <v>0.4</v>
      </c>
      <c r="C18" s="34">
        <v>0.4</v>
      </c>
      <c r="D18" s="35">
        <f t="shared" si="3"/>
        <v>0</v>
      </c>
      <c r="E18" s="13"/>
    </row>
    <row r="19" spans="1:26" ht="18.75" x14ac:dyDescent="0.3">
      <c r="A19" s="13"/>
      <c r="B19" s="13"/>
      <c r="C19" s="13"/>
      <c r="D19" s="13"/>
      <c r="E19" s="13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8.75" x14ac:dyDescent="0.3">
      <c r="A20" s="10" t="s">
        <v>140</v>
      </c>
      <c r="B20" s="61" t="s">
        <v>1</v>
      </c>
      <c r="C20" s="61" t="s">
        <v>2</v>
      </c>
      <c r="D20" s="62" t="s">
        <v>5</v>
      </c>
      <c r="E20" s="13"/>
    </row>
    <row r="21" spans="1:26" ht="17.25" customHeight="1" x14ac:dyDescent="0.3">
      <c r="A21" s="14" t="s">
        <v>20</v>
      </c>
      <c r="B21" s="52">
        <f>SUM(B7*'Data Input &amp; Summary Results'!B7)</f>
        <v>0</v>
      </c>
      <c r="C21" s="52">
        <f>SUM(C7*'Data Input &amp; Summary Results'!C7)</f>
        <v>0</v>
      </c>
      <c r="D21" s="52">
        <f t="shared" ref="D21:D23" si="4">SUM(C21-B21)</f>
        <v>0</v>
      </c>
      <c r="E21" s="13"/>
    </row>
    <row r="22" spans="1:26" ht="19.5" customHeight="1" x14ac:dyDescent="0.3">
      <c r="A22" s="14" t="s">
        <v>105</v>
      </c>
      <c r="B22" s="70">
        <f>SUM(B18*'Data Input &amp; Summary Results'!B8)</f>
        <v>1200000</v>
      </c>
      <c r="C22" s="70">
        <f>SUM(C18*'Data Input &amp; Summary Results'!C8)</f>
        <v>1400000</v>
      </c>
      <c r="D22" s="52">
        <f t="shared" si="4"/>
        <v>200000</v>
      </c>
      <c r="E22" s="13"/>
    </row>
    <row r="23" spans="1:26" ht="15.75" customHeight="1" x14ac:dyDescent="0.3">
      <c r="A23" s="19" t="s">
        <v>16</v>
      </c>
      <c r="B23" s="108">
        <f t="shared" ref="B23:C23" si="5">SUM(B21:B22)</f>
        <v>1200000</v>
      </c>
      <c r="C23" s="108">
        <f t="shared" si="5"/>
        <v>1400000</v>
      </c>
      <c r="D23" s="52">
        <f t="shared" si="4"/>
        <v>200000</v>
      </c>
      <c r="E23" s="13"/>
    </row>
    <row r="24" spans="1:26" ht="15.75" customHeight="1" x14ac:dyDescent="0.3">
      <c r="A24" s="13"/>
      <c r="B24" s="30"/>
      <c r="C24" s="30"/>
      <c r="D24" s="30"/>
      <c r="E24" s="13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8.75" x14ac:dyDescent="0.3">
      <c r="A25" s="10" t="s">
        <v>130</v>
      </c>
      <c r="B25" s="61" t="s">
        <v>1</v>
      </c>
      <c r="C25" s="61" t="s">
        <v>2</v>
      </c>
      <c r="D25" s="62" t="s">
        <v>5</v>
      </c>
      <c r="E25" s="13"/>
    </row>
    <row r="26" spans="1:26" ht="15.75" customHeight="1" x14ac:dyDescent="0.3">
      <c r="A26" s="14" t="s">
        <v>15</v>
      </c>
      <c r="B26" s="35" t="s">
        <v>110</v>
      </c>
      <c r="C26" s="35" t="s">
        <v>110</v>
      </c>
      <c r="D26" s="52" t="s">
        <v>110</v>
      </c>
      <c r="E26" s="13"/>
    </row>
    <row r="27" spans="1:26" ht="15.75" customHeight="1" x14ac:dyDescent="0.3">
      <c r="A27" s="14" t="s">
        <v>26</v>
      </c>
      <c r="B27" s="75">
        <f t="shared" ref="B27:C27" si="6">IFERROR((B8/B22),"No Data")</f>
        <v>0.47499999999999998</v>
      </c>
      <c r="C27" s="75">
        <f t="shared" si="6"/>
        <v>0.38571428571428573</v>
      </c>
      <c r="D27" s="109">
        <f t="shared" ref="D27:D28" si="7">IFERROR((C27-B27),"No Data")</f>
        <v>-8.9285714285714246E-2</v>
      </c>
      <c r="E27" s="13"/>
    </row>
    <row r="28" spans="1:26" ht="15.75" customHeight="1" x14ac:dyDescent="0.3">
      <c r="A28" s="19" t="s">
        <v>111</v>
      </c>
      <c r="B28" s="75">
        <f t="shared" ref="B28:C28" si="8">IFERROR((B9/B23),"No Data")</f>
        <v>0.47499999999999998</v>
      </c>
      <c r="C28" s="75">
        <f t="shared" si="8"/>
        <v>0.38571428571428573</v>
      </c>
      <c r="D28" s="109">
        <f t="shared" si="7"/>
        <v>-8.9285714285714246E-2</v>
      </c>
      <c r="E28" s="13"/>
    </row>
    <row r="29" spans="1:26" ht="15.75" customHeight="1" x14ac:dyDescent="0.3">
      <c r="A29" s="13"/>
      <c r="B29" s="13"/>
      <c r="C29" s="13"/>
      <c r="D29" s="13"/>
      <c r="E29" s="13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8.75" x14ac:dyDescent="0.3">
      <c r="A30" s="10" t="s">
        <v>115</v>
      </c>
      <c r="B30" s="61" t="s">
        <v>1</v>
      </c>
      <c r="C30" s="61" t="s">
        <v>2</v>
      </c>
      <c r="D30" s="62" t="s">
        <v>5</v>
      </c>
      <c r="E30" s="13"/>
    </row>
    <row r="31" spans="1:26" ht="15.75" customHeight="1" x14ac:dyDescent="0.3">
      <c r="A31" s="14" t="s">
        <v>15</v>
      </c>
      <c r="B31" s="43" t="s">
        <v>110</v>
      </c>
      <c r="C31" s="43" t="s">
        <v>110</v>
      </c>
      <c r="D31" s="43" t="s">
        <v>110</v>
      </c>
      <c r="E31" s="13"/>
    </row>
    <row r="32" spans="1:26" ht="15.75" customHeight="1" x14ac:dyDescent="0.3">
      <c r="A32" s="14" t="s">
        <v>26</v>
      </c>
      <c r="B32" s="75">
        <f>IFERROR((B27/'Data Input &amp; Summary Results'!B44),"No Data")</f>
        <v>0.65972222222222221</v>
      </c>
      <c r="C32" s="75">
        <f>IFERROR((C27/'Data Input &amp; Summary Results'!C44),"No Data")</f>
        <v>0.51428571428571435</v>
      </c>
      <c r="D32" s="109">
        <f t="shared" ref="D32:D33" si="9">IFERROR((C32-B32),"No Data")</f>
        <v>-0.14543650793650786</v>
      </c>
      <c r="E32" s="13"/>
    </row>
    <row r="33" spans="1:5" ht="15.75" customHeight="1" x14ac:dyDescent="0.3">
      <c r="A33" s="19" t="s">
        <v>27</v>
      </c>
      <c r="B33" s="110">
        <f>IFERROR((B28/'Data Input &amp; Summary Results'!B44),"No Data")</f>
        <v>0.65972222222222221</v>
      </c>
      <c r="C33" s="110">
        <f>IFERROR((C28/'Data Input &amp; Summary Results'!C44),"No Data")</f>
        <v>0.51428571428571435</v>
      </c>
      <c r="D33" s="109">
        <f t="shared" si="9"/>
        <v>-0.14543650793650786</v>
      </c>
      <c r="E33" s="13"/>
    </row>
    <row r="34" spans="1:5" ht="15.75" customHeight="1" x14ac:dyDescent="0.3">
      <c r="A34" s="13"/>
      <c r="B34" s="13"/>
      <c r="C34" s="13"/>
      <c r="D34" s="13"/>
      <c r="E34" s="13"/>
    </row>
    <row r="35" spans="1:5" ht="15.75" customHeight="1" x14ac:dyDescent="0.3">
      <c r="A35" s="13"/>
      <c r="B35" s="13"/>
      <c r="C35" s="13"/>
      <c r="D35" s="13"/>
      <c r="E35" s="13"/>
    </row>
    <row r="36" spans="1:5" ht="28.5" customHeight="1" x14ac:dyDescent="0.3">
      <c r="A36" s="77" t="s">
        <v>150</v>
      </c>
      <c r="B36" s="77"/>
      <c r="C36" s="77"/>
      <c r="D36" s="111"/>
      <c r="E36" s="13"/>
    </row>
    <row r="37" spans="1:5" ht="18.75" x14ac:dyDescent="0.3">
      <c r="A37" s="26"/>
      <c r="B37" s="78"/>
      <c r="C37" s="78"/>
      <c r="D37" s="78"/>
      <c r="E37" s="13"/>
    </row>
    <row r="38" spans="1:5" ht="18.75" x14ac:dyDescent="0.3">
      <c r="A38" s="10" t="s">
        <v>119</v>
      </c>
      <c r="B38" s="11" t="s">
        <v>1</v>
      </c>
      <c r="C38" s="11" t="s">
        <v>2</v>
      </c>
      <c r="D38" s="62" t="s">
        <v>5</v>
      </c>
      <c r="E38" s="13"/>
    </row>
    <row r="39" spans="1:5" ht="18.75" x14ac:dyDescent="0.3">
      <c r="A39" s="79"/>
      <c r="B39" s="112">
        <v>0</v>
      </c>
      <c r="C39" s="112">
        <v>0</v>
      </c>
      <c r="D39" s="113">
        <f>SUM(C39-B39)</f>
        <v>0</v>
      </c>
      <c r="E39" s="13"/>
    </row>
    <row r="40" spans="1:5" ht="18.75" x14ac:dyDescent="0.3">
      <c r="A40" s="79"/>
      <c r="B40" s="78"/>
      <c r="C40" s="78"/>
      <c r="D40" s="13"/>
      <c r="E40" s="13"/>
    </row>
    <row r="41" spans="1:5" ht="18.75" x14ac:dyDescent="0.3">
      <c r="A41" s="10" t="s">
        <v>120</v>
      </c>
      <c r="B41" s="11" t="s">
        <v>1</v>
      </c>
      <c r="C41" s="11" t="s">
        <v>2</v>
      </c>
      <c r="D41" s="62" t="s">
        <v>5</v>
      </c>
      <c r="E41" s="13"/>
    </row>
    <row r="42" spans="1:5" ht="18.75" x14ac:dyDescent="0.3">
      <c r="A42" s="79"/>
      <c r="B42" s="112">
        <v>0</v>
      </c>
      <c r="C42" s="112">
        <v>0</v>
      </c>
      <c r="D42" s="113">
        <f>SUM(C42-B42)</f>
        <v>0</v>
      </c>
      <c r="E42" s="13"/>
    </row>
    <row r="43" spans="1:5" ht="18.75" x14ac:dyDescent="0.3">
      <c r="A43" s="79"/>
      <c r="B43" s="78"/>
      <c r="C43" s="78"/>
      <c r="D43" s="13"/>
      <c r="E43" s="13"/>
    </row>
    <row r="44" spans="1:5" ht="18.75" x14ac:dyDescent="0.3">
      <c r="A44" s="10" t="s">
        <v>121</v>
      </c>
      <c r="B44" s="11" t="s">
        <v>1</v>
      </c>
      <c r="C44" s="11" t="s">
        <v>2</v>
      </c>
      <c r="D44" s="62" t="s">
        <v>5</v>
      </c>
      <c r="E44" s="13"/>
    </row>
    <row r="45" spans="1:5" ht="18.75" x14ac:dyDescent="0.3">
      <c r="A45" s="79"/>
      <c r="B45" s="80">
        <v>0</v>
      </c>
      <c r="C45" s="80">
        <v>0</v>
      </c>
      <c r="D45" s="81">
        <f>SUM(C45-B45)</f>
        <v>0</v>
      </c>
      <c r="E45" s="13"/>
    </row>
    <row r="46" spans="1:5" ht="18.75" x14ac:dyDescent="0.3">
      <c r="A46" s="79"/>
      <c r="B46" s="13"/>
      <c r="C46" s="13"/>
      <c r="D46" s="13"/>
      <c r="E46" s="13"/>
    </row>
    <row r="47" spans="1:5" ht="18.75" x14ac:dyDescent="0.3">
      <c r="A47" s="10" t="s">
        <v>125</v>
      </c>
      <c r="B47" s="11" t="s">
        <v>1</v>
      </c>
      <c r="C47" s="11" t="s">
        <v>2</v>
      </c>
      <c r="D47" s="62" t="s">
        <v>5</v>
      </c>
      <c r="E47" s="13"/>
    </row>
    <row r="48" spans="1:5" ht="18.75" x14ac:dyDescent="0.3">
      <c r="A48" s="79"/>
      <c r="B48" s="80">
        <v>0</v>
      </c>
      <c r="C48" s="80">
        <v>0</v>
      </c>
      <c r="D48" s="81">
        <f>SUM(C48-B48)</f>
        <v>0</v>
      </c>
      <c r="E48" s="13"/>
    </row>
    <row r="49" spans="1:5" ht="18.75" x14ac:dyDescent="0.3">
      <c r="A49" s="79"/>
      <c r="B49" s="13"/>
      <c r="C49" s="13"/>
      <c r="D49" s="13"/>
      <c r="E49" s="13"/>
    </row>
    <row r="50" spans="1:5" ht="18.75" x14ac:dyDescent="0.3">
      <c r="A50" s="10" t="s">
        <v>127</v>
      </c>
      <c r="B50" s="11" t="s">
        <v>1</v>
      </c>
      <c r="C50" s="11" t="s">
        <v>2</v>
      </c>
      <c r="D50" s="62" t="s">
        <v>5</v>
      </c>
      <c r="E50" s="13"/>
    </row>
    <row r="51" spans="1:5" ht="18.75" x14ac:dyDescent="0.3">
      <c r="A51" s="79"/>
      <c r="B51" s="80">
        <v>0</v>
      </c>
      <c r="C51" s="80">
        <v>0</v>
      </c>
      <c r="D51" s="81">
        <f>SUM(C51-B51)</f>
        <v>0</v>
      </c>
      <c r="E51" s="13"/>
    </row>
    <row r="52" spans="1:5" ht="18.75" x14ac:dyDescent="0.3">
      <c r="A52" s="79"/>
      <c r="B52" s="13"/>
      <c r="C52" s="13"/>
      <c r="D52" s="13"/>
      <c r="E52" s="13"/>
    </row>
    <row r="53" spans="1:5" ht="18.75" x14ac:dyDescent="0.3">
      <c r="A53" s="10" t="s">
        <v>47</v>
      </c>
      <c r="B53" s="11" t="s">
        <v>1</v>
      </c>
      <c r="C53" s="11" t="s">
        <v>2</v>
      </c>
      <c r="D53" s="62" t="s">
        <v>5</v>
      </c>
      <c r="E53" s="13"/>
    </row>
    <row r="54" spans="1:5" ht="18.75" x14ac:dyDescent="0.3">
      <c r="A54" s="79"/>
      <c r="B54" s="80">
        <v>0</v>
      </c>
      <c r="C54" s="80">
        <v>0</v>
      </c>
      <c r="D54" s="81">
        <f>SUM(C54-B54)</f>
        <v>0</v>
      </c>
      <c r="E54" s="13"/>
    </row>
    <row r="55" spans="1:5" ht="18.75" x14ac:dyDescent="0.3">
      <c r="A55" s="79"/>
      <c r="B55" s="13"/>
      <c r="C55" s="13"/>
      <c r="D55" s="13"/>
      <c r="E55" s="13"/>
    </row>
    <row r="56" spans="1:5" ht="18.75" x14ac:dyDescent="0.3">
      <c r="A56" s="10" t="s">
        <v>50</v>
      </c>
      <c r="B56" s="11" t="s">
        <v>1</v>
      </c>
      <c r="C56" s="11" t="s">
        <v>2</v>
      </c>
      <c r="D56" s="62" t="s">
        <v>5</v>
      </c>
      <c r="E56" s="13"/>
    </row>
    <row r="57" spans="1:5" ht="18.75" x14ac:dyDescent="0.3">
      <c r="A57" s="79"/>
      <c r="B57" s="80">
        <v>0</v>
      </c>
      <c r="C57" s="80">
        <v>0</v>
      </c>
      <c r="D57" s="81">
        <f>SUM(C57-B57)</f>
        <v>0</v>
      </c>
      <c r="E57" s="13"/>
    </row>
    <row r="58" spans="1:5" ht="18.75" x14ac:dyDescent="0.3">
      <c r="A58" s="13"/>
      <c r="B58" s="13"/>
      <c r="C58" s="13"/>
      <c r="D58" s="13"/>
      <c r="E58" s="13"/>
    </row>
    <row r="59" spans="1:5" ht="18.75" x14ac:dyDescent="0.3">
      <c r="A59" s="10" t="s">
        <v>52</v>
      </c>
      <c r="B59" s="11" t="s">
        <v>1</v>
      </c>
      <c r="C59" s="11" t="s">
        <v>2</v>
      </c>
      <c r="D59" s="62" t="s">
        <v>5</v>
      </c>
      <c r="E59" s="13"/>
    </row>
    <row r="60" spans="1:5" ht="18.75" x14ac:dyDescent="0.3">
      <c r="A60" s="79"/>
      <c r="B60" s="114">
        <v>0</v>
      </c>
      <c r="C60" s="114">
        <v>0</v>
      </c>
      <c r="D60" s="115"/>
      <c r="E60" s="13"/>
    </row>
    <row r="61" spans="1:5" ht="18.75" x14ac:dyDescent="0.3">
      <c r="A61" s="79"/>
      <c r="B61" s="13"/>
      <c r="C61" s="13"/>
      <c r="D61" s="13"/>
      <c r="E61" s="13"/>
    </row>
    <row r="62" spans="1:5" ht="18.75" x14ac:dyDescent="0.3">
      <c r="A62" s="84" t="s">
        <v>53</v>
      </c>
      <c r="B62" s="11" t="s">
        <v>1</v>
      </c>
      <c r="C62" s="11" t="s">
        <v>2</v>
      </c>
      <c r="D62" s="62" t="s">
        <v>5</v>
      </c>
      <c r="E62" s="13"/>
    </row>
    <row r="63" spans="1:5" ht="18.75" x14ac:dyDescent="0.3">
      <c r="A63" s="13"/>
      <c r="B63" s="94"/>
      <c r="C63" s="94"/>
      <c r="D63" s="94"/>
      <c r="E63" s="13"/>
    </row>
    <row r="64" spans="1:5" ht="18.75" x14ac:dyDescent="0.3">
      <c r="A64" s="79"/>
      <c r="B64" s="13"/>
      <c r="C64" s="13"/>
      <c r="D64" s="13"/>
      <c r="E64" s="13"/>
    </row>
    <row r="65" spans="1:5" ht="18.75" x14ac:dyDescent="0.3">
      <c r="A65" s="84" t="s">
        <v>53</v>
      </c>
      <c r="B65" s="11" t="s">
        <v>1</v>
      </c>
      <c r="C65" s="11" t="s">
        <v>2</v>
      </c>
      <c r="D65" s="62" t="s">
        <v>5</v>
      </c>
      <c r="E65" s="13"/>
    </row>
    <row r="66" spans="1:5" ht="18.75" x14ac:dyDescent="0.3">
      <c r="A66" s="13"/>
      <c r="B66" s="94"/>
      <c r="C66" s="94"/>
      <c r="D66" s="94"/>
      <c r="E66" s="13"/>
    </row>
    <row r="67" spans="1:5" ht="18.75" x14ac:dyDescent="0.3">
      <c r="A67" s="54"/>
      <c r="B67" s="54"/>
      <c r="C67" s="54"/>
      <c r="D67" s="54"/>
      <c r="E67" s="13"/>
    </row>
    <row r="68" spans="1:5" ht="15.75" customHeight="1" x14ac:dyDescent="0.2"/>
    <row r="69" spans="1:5" ht="15.75" customHeight="1" x14ac:dyDescent="0.2"/>
    <row r="70" spans="1:5" ht="15.75" customHeight="1" x14ac:dyDescent="0.2"/>
    <row r="71" spans="1:5" ht="15.75" customHeight="1" x14ac:dyDescent="0.2"/>
    <row r="72" spans="1:5" ht="15.75" customHeight="1" x14ac:dyDescent="0.2"/>
    <row r="73" spans="1:5" ht="15.75" customHeight="1" x14ac:dyDescent="0.2"/>
    <row r="74" spans="1:5" ht="15.75" customHeight="1" x14ac:dyDescent="0.2"/>
    <row r="75" spans="1:5" ht="15.75" customHeight="1" x14ac:dyDescent="0.2"/>
    <row r="76" spans="1:5" ht="15.75" customHeight="1" x14ac:dyDescent="0.2"/>
    <row r="77" spans="1:5" ht="15.75" customHeight="1" x14ac:dyDescent="0.2"/>
    <row r="78" spans="1:5" ht="15.75" customHeight="1" x14ac:dyDescent="0.2"/>
    <row r="79" spans="1:5" ht="15.75" customHeight="1" x14ac:dyDescent="0.2"/>
    <row r="80" spans="1: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36:D36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9"/>
  <sheetViews>
    <sheetView showGridLines="0" workbookViewId="0">
      <pane ySplit="4" topLeftCell="A5" activePane="bottomLeft" state="frozen"/>
      <selection pane="bottomLeft" activeCell="E11" sqref="E11"/>
    </sheetView>
  </sheetViews>
  <sheetFormatPr defaultColWidth="12.625" defaultRowHeight="15" customHeight="1" x14ac:dyDescent="0.2"/>
  <cols>
    <col min="1" max="1" width="65.625" style="5" customWidth="1"/>
    <col min="2" max="2" width="18.875" style="5" customWidth="1"/>
    <col min="3" max="3" width="14.875" style="5" customWidth="1"/>
    <col min="4" max="4" width="18.875" style="5" customWidth="1"/>
    <col min="5" max="5" width="22" style="5" customWidth="1"/>
    <col min="6" max="26" width="7.625" style="5" customWidth="1"/>
    <col min="27" max="16384" width="12.625" style="5"/>
  </cols>
  <sheetData>
    <row r="1" spans="1:26" x14ac:dyDescent="0.25">
      <c r="A1" s="67"/>
    </row>
    <row r="2" spans="1:26" ht="23.25" x14ac:dyDescent="0.35">
      <c r="A2" s="67"/>
      <c r="B2" s="7" t="s">
        <v>131</v>
      </c>
      <c r="E2" s="104"/>
    </row>
    <row r="3" spans="1:26" x14ac:dyDescent="0.25">
      <c r="A3" s="67"/>
      <c r="E3" s="104"/>
    </row>
    <row r="4" spans="1:26" ht="23.25" x14ac:dyDescent="0.35">
      <c r="A4" s="8" t="s">
        <v>0</v>
      </c>
      <c r="B4" s="58" t="s">
        <v>1</v>
      </c>
      <c r="C4" s="58" t="s">
        <v>2</v>
      </c>
      <c r="D4" s="58" t="s">
        <v>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8.75" x14ac:dyDescent="0.3">
      <c r="A5" s="13"/>
      <c r="B5" s="78"/>
      <c r="C5" s="78"/>
      <c r="D5" s="78"/>
      <c r="E5" s="7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8.75" x14ac:dyDescent="0.3">
      <c r="A6" s="33" t="s">
        <v>136</v>
      </c>
      <c r="B6" s="61" t="s">
        <v>1</v>
      </c>
      <c r="C6" s="61" t="s">
        <v>2</v>
      </c>
      <c r="D6" s="62" t="s">
        <v>5</v>
      </c>
      <c r="E6" s="13"/>
    </row>
    <row r="7" spans="1:26" ht="18.75" x14ac:dyDescent="0.3">
      <c r="A7" s="14" t="s">
        <v>109</v>
      </c>
      <c r="B7" s="52">
        <f>'Data Input &amp; Summary Results'!B57</f>
        <v>1330000</v>
      </c>
      <c r="C7" s="52">
        <f>'Data Input &amp; Summary Results'!C57</f>
        <v>1260000</v>
      </c>
      <c r="D7" s="52">
        <f>SUM(C7-B7)</f>
        <v>-70000</v>
      </c>
      <c r="E7" s="63" t="s">
        <v>7</v>
      </c>
    </row>
    <row r="8" spans="1:26" ht="18.75" x14ac:dyDescent="0.3">
      <c r="A8" s="14" t="s">
        <v>156</v>
      </c>
      <c r="B8" s="52">
        <f>'Data Input &amp; Summary Results'!B56</f>
        <v>570000</v>
      </c>
      <c r="C8" s="52">
        <f>'Data Input &amp; Summary Results'!C56</f>
        <v>540000</v>
      </c>
      <c r="D8" s="52">
        <f>SUM(C8-B8)</f>
        <v>-30000</v>
      </c>
      <c r="E8" s="116" t="s">
        <v>9</v>
      </c>
    </row>
    <row r="9" spans="1:26" ht="18.75" x14ac:dyDescent="0.3">
      <c r="A9" s="19" t="s">
        <v>12</v>
      </c>
      <c r="B9" s="31">
        <f>B7+B8</f>
        <v>1900000</v>
      </c>
      <c r="C9" s="31">
        <f>C7+C8</f>
        <v>1800000</v>
      </c>
      <c r="D9" s="117">
        <f t="shared" ref="D9" si="0">D7</f>
        <v>-70000</v>
      </c>
      <c r="E9" s="118"/>
    </row>
    <row r="10" spans="1:26" ht="18.75" x14ac:dyDescent="0.3">
      <c r="A10" s="13"/>
      <c r="B10" s="13"/>
      <c r="C10" s="13"/>
      <c r="D10" s="13"/>
      <c r="E10" s="78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8.75" x14ac:dyDescent="0.3">
      <c r="A11" s="33" t="s">
        <v>137</v>
      </c>
      <c r="B11" s="61" t="s">
        <v>1</v>
      </c>
      <c r="C11" s="61" t="s">
        <v>2</v>
      </c>
      <c r="D11" s="62" t="s">
        <v>5</v>
      </c>
      <c r="E11" s="106"/>
    </row>
    <row r="12" spans="1:26" ht="18.75" x14ac:dyDescent="0.3">
      <c r="A12" s="14" t="s">
        <v>100</v>
      </c>
      <c r="B12" s="35">
        <f>'Data Input &amp; Summary Results'!B32</f>
        <v>0.7</v>
      </c>
      <c r="C12" s="35">
        <f>'Data Input &amp; Summary Results'!C32</f>
        <v>0.7</v>
      </c>
      <c r="D12" s="107">
        <f>SUM(C12-B12)</f>
        <v>0</v>
      </c>
      <c r="E12" s="13"/>
    </row>
    <row r="13" spans="1:26" ht="18.75" x14ac:dyDescent="0.3">
      <c r="A13" s="13"/>
      <c r="B13" s="30"/>
      <c r="C13" s="30"/>
      <c r="D13" s="30"/>
      <c r="E13" s="13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8.75" x14ac:dyDescent="0.3">
      <c r="A14" s="10" t="s">
        <v>112</v>
      </c>
      <c r="B14" s="61" t="s">
        <v>1</v>
      </c>
      <c r="C14" s="61" t="s">
        <v>2</v>
      </c>
      <c r="D14" s="62" t="s">
        <v>5</v>
      </c>
      <c r="E14" s="13"/>
    </row>
    <row r="15" spans="1:26" ht="18.75" x14ac:dyDescent="0.3">
      <c r="A15" s="14" t="s">
        <v>113</v>
      </c>
      <c r="B15" s="16">
        <v>20000000</v>
      </c>
      <c r="C15" s="16">
        <v>20000000</v>
      </c>
      <c r="D15" s="52" t="s">
        <v>110</v>
      </c>
      <c r="E15" s="13"/>
    </row>
    <row r="16" spans="1:26" ht="18.75" x14ac:dyDescent="0.3">
      <c r="A16" s="14" t="s">
        <v>155</v>
      </c>
      <c r="B16" s="16">
        <v>18000000</v>
      </c>
      <c r="C16" s="16">
        <v>19000000</v>
      </c>
      <c r="D16" s="52">
        <f t="shared" ref="D16:D17" si="1">SUM(C16-B16)</f>
        <v>1000000</v>
      </c>
      <c r="E16" s="13"/>
    </row>
    <row r="17" spans="1:26" ht="18.75" x14ac:dyDescent="0.3">
      <c r="A17" s="14" t="s">
        <v>114</v>
      </c>
      <c r="B17" s="16">
        <f>'Data Input &amp; Summary Results'!B8</f>
        <v>3000000</v>
      </c>
      <c r="C17" s="16">
        <f>'Data Input &amp; Summary Results'!C8</f>
        <v>3500000</v>
      </c>
      <c r="D17" s="52">
        <f t="shared" si="1"/>
        <v>500000</v>
      </c>
      <c r="E17" s="13"/>
    </row>
    <row r="18" spans="1:26" ht="18.75" x14ac:dyDescent="0.3">
      <c r="A18" s="19" t="s">
        <v>16</v>
      </c>
      <c r="B18" s="65">
        <f>SUM(B16+B17)</f>
        <v>21000000</v>
      </c>
      <c r="C18" s="65">
        <f>SUM(C16+C17)</f>
        <v>22500000</v>
      </c>
      <c r="D18" s="65">
        <f>SUM(C18-B18)</f>
        <v>1500000</v>
      </c>
      <c r="E18" s="13"/>
    </row>
    <row r="19" spans="1:26" ht="18.75" x14ac:dyDescent="0.3">
      <c r="A19" s="13"/>
      <c r="B19" s="30"/>
      <c r="C19" s="30"/>
      <c r="D19" s="30"/>
      <c r="E19" s="13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8.75" x14ac:dyDescent="0.3">
      <c r="A20" s="10" t="s">
        <v>116</v>
      </c>
      <c r="B20" s="61" t="s">
        <v>1</v>
      </c>
      <c r="C20" s="61" t="s">
        <v>2</v>
      </c>
      <c r="D20" s="62" t="s">
        <v>5</v>
      </c>
      <c r="E20" s="13"/>
    </row>
    <row r="21" spans="1:26" ht="18.75" x14ac:dyDescent="0.3">
      <c r="A21" s="14" t="s">
        <v>117</v>
      </c>
      <c r="B21" s="109">
        <f>IFERROR((B8/B16),"No Data")</f>
        <v>3.1666666666666669E-2</v>
      </c>
      <c r="C21" s="109">
        <f>IFERROR((C8/C16),"No Data")</f>
        <v>2.8421052631578948E-2</v>
      </c>
      <c r="D21" s="109">
        <f t="shared" ref="D21:D22" si="2">SUM(C21-B21)</f>
        <v>-3.2456140350877218E-3</v>
      </c>
      <c r="E21" s="13"/>
    </row>
    <row r="22" spans="1:26" ht="15.75" customHeight="1" x14ac:dyDescent="0.3">
      <c r="A22" s="14" t="s">
        <v>157</v>
      </c>
      <c r="B22" s="109">
        <f>IFERROR((B9/B18),"No Data")</f>
        <v>9.0476190476190474E-2</v>
      </c>
      <c r="C22" s="109">
        <f>IFERROR((C9/C18),"No Data")</f>
        <v>0.08</v>
      </c>
      <c r="D22" s="109">
        <f t="shared" si="2"/>
        <v>-1.0476190476190472E-2</v>
      </c>
      <c r="E22" s="13"/>
    </row>
    <row r="23" spans="1:26" ht="15.75" customHeight="1" x14ac:dyDescent="0.3">
      <c r="A23" s="13"/>
      <c r="B23" s="13"/>
      <c r="C23" s="13"/>
      <c r="D23" s="13"/>
      <c r="E23" s="13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8.75" x14ac:dyDescent="0.3">
      <c r="A24" s="10" t="s">
        <v>115</v>
      </c>
      <c r="B24" s="61" t="s">
        <v>1</v>
      </c>
      <c r="C24" s="61" t="s">
        <v>2</v>
      </c>
      <c r="D24" s="62" t="s">
        <v>5</v>
      </c>
      <c r="E24" s="13"/>
    </row>
    <row r="25" spans="1:26" ht="15.75" customHeight="1" x14ac:dyDescent="0.3">
      <c r="A25" s="14" t="s">
        <v>117</v>
      </c>
      <c r="B25" s="109">
        <f>IFERROR((B21/'Data Input &amp; Summary Results'!B44),"No Data")</f>
        <v>4.3981481481481489E-2</v>
      </c>
      <c r="C25" s="109">
        <f>IFERROR((C21/'Data Input &amp; Summary Results'!C44),"No Data")</f>
        <v>3.7894736842105266E-2</v>
      </c>
      <c r="D25" s="109">
        <f t="shared" ref="D25:D26" si="3">IFERROR((C25-B25),"No Data")</f>
        <v>-6.0867446393762237E-3</v>
      </c>
      <c r="E25" s="13"/>
    </row>
    <row r="26" spans="1:26" ht="15.75" customHeight="1" x14ac:dyDescent="0.3">
      <c r="A26" s="14" t="s">
        <v>118</v>
      </c>
      <c r="B26" s="109">
        <f>IFERROR((B22/'Data Input &amp; Summary Results'!B44),"No Data")</f>
        <v>0.12566137566137567</v>
      </c>
      <c r="C26" s="109">
        <f>IFERROR((C22/'Data Input &amp; Summary Results'!C44),"No Data")</f>
        <v>0.10666666666666667</v>
      </c>
      <c r="D26" s="109">
        <f t="shared" si="3"/>
        <v>-1.8994708994708995E-2</v>
      </c>
      <c r="E26" s="13"/>
    </row>
    <row r="27" spans="1:26" ht="15.75" customHeight="1" x14ac:dyDescent="0.3">
      <c r="A27" s="13"/>
      <c r="B27" s="13"/>
      <c r="C27" s="13"/>
      <c r="D27" s="13"/>
      <c r="E27" s="13"/>
    </row>
    <row r="28" spans="1:26" ht="15.75" customHeight="1" x14ac:dyDescent="0.3">
      <c r="A28" s="13"/>
      <c r="B28" s="13"/>
      <c r="C28" s="13"/>
      <c r="D28" s="13"/>
      <c r="E28" s="13"/>
    </row>
    <row r="29" spans="1:26" ht="29.25" customHeight="1" x14ac:dyDescent="0.3">
      <c r="A29" s="77" t="s">
        <v>149</v>
      </c>
      <c r="B29" s="77"/>
      <c r="C29" s="77"/>
      <c r="D29" s="111"/>
      <c r="E29" s="13"/>
    </row>
    <row r="30" spans="1:26" ht="15.75" customHeight="1" x14ac:dyDescent="0.3">
      <c r="A30" s="26"/>
      <c r="B30" s="78"/>
      <c r="C30" s="78"/>
      <c r="D30" s="78"/>
      <c r="E30" s="13"/>
    </row>
    <row r="31" spans="1:26" ht="18.75" x14ac:dyDescent="0.3">
      <c r="A31" s="10" t="s">
        <v>122</v>
      </c>
      <c r="B31" s="11" t="s">
        <v>1</v>
      </c>
      <c r="C31" s="11" t="s">
        <v>2</v>
      </c>
      <c r="D31" s="62" t="s">
        <v>5</v>
      </c>
      <c r="E31" s="13"/>
    </row>
    <row r="32" spans="1:26" ht="15.75" customHeight="1" x14ac:dyDescent="0.3">
      <c r="A32" s="119" t="s">
        <v>123</v>
      </c>
      <c r="B32" s="112">
        <v>0</v>
      </c>
      <c r="C32" s="112">
        <v>0</v>
      </c>
      <c r="D32" s="113">
        <f>SUM(C32-B32)</f>
        <v>0</v>
      </c>
      <c r="E32" s="13"/>
    </row>
    <row r="33" spans="1:5" ht="15.75" customHeight="1" x14ac:dyDescent="0.3">
      <c r="A33" s="79"/>
      <c r="B33" s="78"/>
      <c r="C33" s="78"/>
      <c r="D33" s="13"/>
      <c r="E33" s="13"/>
    </row>
    <row r="34" spans="1:5" ht="18.75" x14ac:dyDescent="0.3">
      <c r="A34" s="10" t="s">
        <v>124</v>
      </c>
      <c r="B34" s="11" t="s">
        <v>1</v>
      </c>
      <c r="C34" s="11" t="s">
        <v>2</v>
      </c>
      <c r="D34" s="62" t="s">
        <v>5</v>
      </c>
      <c r="E34" s="13"/>
    </row>
    <row r="35" spans="1:5" ht="15.75" customHeight="1" x14ac:dyDescent="0.3">
      <c r="A35" s="79" t="s">
        <v>151</v>
      </c>
      <c r="B35" s="112">
        <v>0</v>
      </c>
      <c r="C35" s="112">
        <v>0</v>
      </c>
      <c r="D35" s="113">
        <f>SUM(C35-B35)</f>
        <v>0</v>
      </c>
      <c r="E35" s="13"/>
    </row>
    <row r="36" spans="1:5" ht="15.75" customHeight="1" x14ac:dyDescent="0.3">
      <c r="A36" s="79"/>
      <c r="B36" s="78"/>
      <c r="C36" s="78"/>
      <c r="D36" s="13"/>
      <c r="E36" s="13"/>
    </row>
    <row r="37" spans="1:5" ht="18.75" x14ac:dyDescent="0.3">
      <c r="A37" s="10" t="s">
        <v>126</v>
      </c>
      <c r="B37" s="11" t="s">
        <v>1</v>
      </c>
      <c r="C37" s="11" t="s">
        <v>2</v>
      </c>
      <c r="D37" s="62" t="s">
        <v>5</v>
      </c>
      <c r="E37" s="13"/>
    </row>
    <row r="38" spans="1:5" ht="15.75" customHeight="1" x14ac:dyDescent="0.3">
      <c r="A38" s="79"/>
      <c r="B38" s="80">
        <v>0</v>
      </c>
      <c r="C38" s="80">
        <v>0</v>
      </c>
      <c r="D38" s="81">
        <f>SUM(C38-B38)</f>
        <v>0</v>
      </c>
      <c r="E38" s="13"/>
    </row>
    <row r="39" spans="1:5" ht="15.75" customHeight="1" x14ac:dyDescent="0.3">
      <c r="A39" s="79"/>
      <c r="B39" s="13"/>
      <c r="C39" s="13"/>
      <c r="D39" s="13"/>
      <c r="E39" s="13"/>
    </row>
    <row r="40" spans="1:5" ht="18.75" x14ac:dyDescent="0.3">
      <c r="A40" s="84" t="s">
        <v>53</v>
      </c>
      <c r="B40" s="11" t="s">
        <v>1</v>
      </c>
      <c r="C40" s="11" t="s">
        <v>2</v>
      </c>
      <c r="D40" s="62" t="s">
        <v>5</v>
      </c>
      <c r="E40" s="13"/>
    </row>
    <row r="41" spans="1:5" ht="15.75" customHeight="1" x14ac:dyDescent="0.3">
      <c r="A41" s="79"/>
      <c r="B41" s="94"/>
      <c r="C41" s="94"/>
      <c r="D41" s="96">
        <f>SUM(C41-B41)</f>
        <v>0</v>
      </c>
      <c r="E41" s="13"/>
    </row>
    <row r="42" spans="1:5" ht="15.75" customHeight="1" x14ac:dyDescent="0.3">
      <c r="A42" s="79"/>
      <c r="B42" s="13"/>
      <c r="C42" s="13"/>
      <c r="D42" s="13"/>
      <c r="E42" s="13"/>
    </row>
    <row r="43" spans="1:5" ht="18.75" x14ac:dyDescent="0.3">
      <c r="A43" s="84" t="s">
        <v>53</v>
      </c>
      <c r="B43" s="11" t="s">
        <v>1</v>
      </c>
      <c r="C43" s="11" t="s">
        <v>2</v>
      </c>
      <c r="D43" s="62" t="s">
        <v>5</v>
      </c>
      <c r="E43" s="13"/>
    </row>
    <row r="44" spans="1:5" ht="15.75" customHeight="1" x14ac:dyDescent="0.3">
      <c r="A44" s="79"/>
      <c r="B44" s="94"/>
      <c r="C44" s="94"/>
      <c r="D44" s="96">
        <f>SUM(C44-B44)</f>
        <v>0</v>
      </c>
      <c r="E44" s="13"/>
    </row>
    <row r="45" spans="1:5" ht="15.75" customHeight="1" x14ac:dyDescent="0.3">
      <c r="A45" s="79"/>
      <c r="B45" s="13"/>
      <c r="C45" s="13"/>
      <c r="D45" s="13"/>
      <c r="E45" s="13"/>
    </row>
    <row r="46" spans="1:5" ht="18.75" x14ac:dyDescent="0.3">
      <c r="A46" s="84" t="s">
        <v>53</v>
      </c>
      <c r="B46" s="11" t="s">
        <v>1</v>
      </c>
      <c r="C46" s="11" t="s">
        <v>2</v>
      </c>
      <c r="D46" s="62" t="s">
        <v>5</v>
      </c>
      <c r="E46" s="13"/>
    </row>
    <row r="47" spans="1:5" ht="15.75" customHeight="1" x14ac:dyDescent="0.3">
      <c r="A47" s="79"/>
      <c r="B47" s="94"/>
      <c r="C47" s="94"/>
      <c r="D47" s="96">
        <f>SUM(C47-B47)</f>
        <v>0</v>
      </c>
      <c r="E47" s="13"/>
    </row>
    <row r="48" spans="1:5" ht="15.75" customHeight="1" x14ac:dyDescent="0.3">
      <c r="A48" s="79"/>
      <c r="B48" s="13"/>
      <c r="C48" s="13"/>
      <c r="D48" s="13"/>
      <c r="E48" s="13"/>
    </row>
    <row r="49" spans="1:5" ht="18.75" x14ac:dyDescent="0.3">
      <c r="A49" s="84" t="s">
        <v>53</v>
      </c>
      <c r="B49" s="11" t="s">
        <v>1</v>
      </c>
      <c r="C49" s="11" t="s">
        <v>2</v>
      </c>
      <c r="D49" s="62" t="s">
        <v>5</v>
      </c>
      <c r="E49" s="13"/>
    </row>
    <row r="50" spans="1:5" ht="15.75" customHeight="1" x14ac:dyDescent="0.3">
      <c r="A50" s="79"/>
      <c r="B50" s="94"/>
      <c r="C50" s="94"/>
      <c r="D50" s="96">
        <f>SUM(C50-B50)</f>
        <v>0</v>
      </c>
      <c r="E50" s="13"/>
    </row>
    <row r="51" spans="1:5" ht="15.75" customHeight="1" x14ac:dyDescent="0.3">
      <c r="A51" s="79"/>
      <c r="B51" s="13"/>
      <c r="C51" s="13"/>
      <c r="D51" s="13"/>
      <c r="E51" s="13"/>
    </row>
    <row r="52" spans="1:5" ht="18.75" x14ac:dyDescent="0.3">
      <c r="A52" s="84" t="s">
        <v>53</v>
      </c>
      <c r="B52" s="11" t="s">
        <v>1</v>
      </c>
      <c r="C52" s="11" t="s">
        <v>2</v>
      </c>
      <c r="D52" s="62" t="s">
        <v>5</v>
      </c>
      <c r="E52" s="13"/>
    </row>
    <row r="53" spans="1:5" ht="15.75" customHeight="1" x14ac:dyDescent="0.3">
      <c r="A53" s="79"/>
      <c r="B53" s="94"/>
      <c r="C53" s="94"/>
      <c r="D53" s="96">
        <f>SUM(C53-B53)</f>
        <v>0</v>
      </c>
      <c r="E53" s="13"/>
    </row>
    <row r="54" spans="1:5" ht="15.75" customHeight="1" x14ac:dyDescent="0.3">
      <c r="A54" s="79"/>
      <c r="B54" s="13"/>
      <c r="C54" s="13"/>
      <c r="D54" s="13"/>
      <c r="E54" s="13"/>
    </row>
    <row r="55" spans="1:5" ht="18.75" x14ac:dyDescent="0.3">
      <c r="A55" s="54"/>
      <c r="B55" s="54"/>
      <c r="C55" s="54"/>
      <c r="D55" s="54"/>
      <c r="E55" s="13"/>
    </row>
    <row r="56" spans="1:5" ht="15.75" customHeight="1" x14ac:dyDescent="0.2"/>
    <row r="57" spans="1:5" ht="15.75" customHeight="1" x14ac:dyDescent="0.2"/>
    <row r="58" spans="1:5" ht="15.75" customHeight="1" x14ac:dyDescent="0.2"/>
    <row r="59" spans="1:5" ht="15.75" customHeight="1" x14ac:dyDescent="0.2"/>
    <row r="60" spans="1:5" ht="15.75" customHeight="1" x14ac:dyDescent="0.2"/>
    <row r="61" spans="1:5" ht="15.75" customHeight="1" x14ac:dyDescent="0.2"/>
    <row r="62" spans="1:5" ht="15.75" customHeight="1" x14ac:dyDescent="0.2"/>
    <row r="63" spans="1:5" ht="15.75" customHeight="1" x14ac:dyDescent="0.2"/>
    <row r="64" spans="1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A29:D29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Input &amp; Summary Results</vt:lpstr>
      <vt:lpstr>Marketing CAC</vt:lpstr>
      <vt:lpstr>Sales CAC</vt:lpstr>
      <vt:lpstr>Sales Development CAC</vt:lpstr>
      <vt:lpstr>Customer Success CAC</vt:lpstr>
      <vt:lpstr>Customer Retention Cost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14153</dc:creator>
  <cp:lastModifiedBy>14153</cp:lastModifiedBy>
  <dcterms:created xsi:type="dcterms:W3CDTF">2020-04-03T15:25:56Z</dcterms:created>
  <dcterms:modified xsi:type="dcterms:W3CDTF">2020-04-24T22:57:05Z</dcterms:modified>
</cp:coreProperties>
</file>